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Ventas\Ventas Especiales\VE\2018\LISTA DE PRECIOS\MAYO\"/>
    </mc:Choice>
  </mc:AlternateContent>
  <bookViews>
    <workbookView xWindow="0" yWindow="0" windowWidth="20490" windowHeight="7755"/>
  </bookViews>
  <sheets>
    <sheet name="LISTA DE PRECIOS - CARBAP" sheetId="1" r:id="rId1"/>
  </sheets>
  <definedNames>
    <definedName name="_xlnm.Print_Area" localSheetId="0">'LISTA DE PRECIOS - CARBAP'!$A$1:$L$38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H45" i="1" s="1"/>
  <c r="K45" i="1" s="1"/>
  <c r="E45" i="1"/>
  <c r="E41" i="1"/>
  <c r="E42" i="1"/>
  <c r="E31" i="1" l="1"/>
  <c r="G31" i="1" s="1"/>
  <c r="H31" i="1" l="1"/>
  <c r="K31" i="1" s="1"/>
  <c r="E39" i="1"/>
  <c r="G39" i="1" s="1"/>
  <c r="E43" i="1"/>
  <c r="G43" i="1" s="1"/>
  <c r="E19" i="1"/>
  <c r="H43" i="1" l="1"/>
  <c r="K43" i="1" s="1"/>
  <c r="G19" i="1"/>
  <c r="H19" i="1" s="1"/>
  <c r="K19" i="1" s="1"/>
  <c r="H39" i="1"/>
  <c r="K39" i="1" s="1"/>
  <c r="E40" i="1"/>
  <c r="G40" i="1" s="1"/>
  <c r="G42" i="1" l="1"/>
  <c r="H42" i="1" s="1"/>
  <c r="K42" i="1" s="1"/>
  <c r="G37" i="1" l="1"/>
  <c r="H37" i="1" s="1"/>
  <c r="E37" i="1"/>
  <c r="G41" i="1" l="1"/>
  <c r="H41" i="1" s="1"/>
  <c r="K41" i="1" s="1"/>
  <c r="K37" i="1"/>
  <c r="E35" i="1"/>
  <c r="G35" i="1" s="1"/>
  <c r="E34" i="1"/>
  <c r="G34" i="1" s="1"/>
  <c r="E33" i="1"/>
  <c r="G33" i="1" s="1"/>
  <c r="E32" i="1"/>
  <c r="G32" i="1" s="1"/>
  <c r="E30" i="1"/>
  <c r="G30" i="1" s="1"/>
  <c r="E28" i="1"/>
  <c r="G28" i="1" s="1"/>
  <c r="E27" i="1"/>
  <c r="G27" i="1" s="1"/>
  <c r="E25" i="1"/>
  <c r="G25" i="1" s="1"/>
  <c r="E24" i="1"/>
  <c r="G24" i="1" s="1"/>
  <c r="E22" i="1"/>
  <c r="G22" i="1" s="1"/>
  <c r="E21" i="1"/>
  <c r="G21" i="1" s="1"/>
  <c r="E20" i="1"/>
  <c r="G20" i="1" s="1"/>
  <c r="E18" i="1"/>
  <c r="G18" i="1" s="1"/>
  <c r="E16" i="1"/>
  <c r="G16" i="1" s="1"/>
  <c r="E15" i="1"/>
  <c r="G15" i="1" s="1"/>
  <c r="E14" i="1"/>
  <c r="G14" i="1" s="1"/>
  <c r="E13" i="1"/>
  <c r="G13" i="1" s="1"/>
  <c r="H13" i="1" l="1"/>
  <c r="K13" i="1" s="1"/>
  <c r="H14" i="1"/>
  <c r="K14" i="1" s="1"/>
  <c r="H15" i="1"/>
  <c r="K15" i="1" s="1"/>
  <c r="H16" i="1"/>
  <c r="K16" i="1" s="1"/>
  <c r="H18" i="1"/>
  <c r="K18" i="1" s="1"/>
  <c r="H20" i="1"/>
  <c r="K20" i="1" s="1"/>
  <c r="H21" i="1"/>
  <c r="K21" i="1" s="1"/>
  <c r="H22" i="1"/>
  <c r="K22" i="1" s="1"/>
  <c r="H24" i="1"/>
  <c r="K24" i="1" s="1"/>
  <c r="H25" i="1"/>
  <c r="K25" i="1" s="1"/>
  <c r="H27" i="1"/>
  <c r="K27" i="1" s="1"/>
  <c r="H28" i="1"/>
  <c r="K28" i="1" s="1"/>
  <c r="H30" i="1"/>
  <c r="K30" i="1" s="1"/>
  <c r="H32" i="1"/>
  <c r="K32" i="1" s="1"/>
  <c r="H33" i="1"/>
  <c r="K33" i="1" s="1"/>
  <c r="H34" i="1"/>
  <c r="K34" i="1" s="1"/>
  <c r="H35" i="1"/>
  <c r="K35" i="1" s="1"/>
  <c r="H40" i="1"/>
  <c r="K40" i="1" s="1"/>
</calcChain>
</file>

<file path=xl/sharedStrings.xml><?xml version="1.0" encoding="utf-8"?>
<sst xmlns="http://schemas.openxmlformats.org/spreadsheetml/2006/main" count="75" uniqueCount="49">
  <si>
    <t>MODELOS</t>
  </si>
  <si>
    <t xml:space="preserve"> PRECIO  PÚBLICO            (IVA INCLUÍDO) </t>
  </si>
  <si>
    <t xml:space="preserve">BONIFICACIÓN </t>
  </si>
  <si>
    <t>IMPUESTO INTERNO</t>
  </si>
  <si>
    <t xml:space="preserve">PRECIOS CON BONIFICACIÓN </t>
  </si>
  <si>
    <t>Descuento EMPLEADOS</t>
  </si>
  <si>
    <t xml:space="preserve">PRECIO EMPLEADOS (IVA INCLUÍDO) </t>
  </si>
  <si>
    <t xml:space="preserve">FLETE </t>
  </si>
  <si>
    <t>PRECIOS EMPLEADOS    ( IVA  incluído )</t>
  </si>
  <si>
    <t>DISPONIBILIDAD</t>
  </si>
  <si>
    <t>LÍNEA NUEVO MARCH</t>
  </si>
  <si>
    <t xml:space="preserve"> </t>
  </si>
  <si>
    <t>MARCH ACTIVE PURE DRIVE F2</t>
  </si>
  <si>
    <t>CONSULTAR DISP.</t>
  </si>
  <si>
    <t>MARCH SENSE PURE DRIVE F2</t>
  </si>
  <si>
    <t>MARCH ADVANCE PURE DRIVE F2</t>
  </si>
  <si>
    <t>MARCH ADVANCE MEDIA-TECH AT PURE DRIVE F2</t>
  </si>
  <si>
    <t>LÍNEA VERSA</t>
  </si>
  <si>
    <t>VERSA SENSE MT PURE DRIVE F2</t>
  </si>
  <si>
    <t>VERSA ADVANCE MT PURE DRIVE F2</t>
  </si>
  <si>
    <t>VERSA ADVANCE AT PURE DRIVE F2</t>
  </si>
  <si>
    <t>VERSA EXCLUSIVE AT PURE DRIVE F2</t>
  </si>
  <si>
    <t>LÍNEA NOTE</t>
  </si>
  <si>
    <r>
      <t xml:space="preserve">NOTE SENSE PURE DRIVE </t>
    </r>
    <r>
      <rPr>
        <b/>
        <sz val="10"/>
        <color rgb="FFFF0000"/>
        <rFont val="Calibri"/>
        <family val="2"/>
      </rPr>
      <t xml:space="preserve">  </t>
    </r>
  </si>
  <si>
    <t>NOTE EXCLUSIVE CVT PURE DRIVE</t>
  </si>
  <si>
    <t>Línea NUEVO SENTRA MY 17</t>
  </si>
  <si>
    <t>SENTRA SR CVT PURE DRIVE</t>
  </si>
  <si>
    <t>SENTRA EXCLUSIVE CVT PURE DRIVE</t>
  </si>
  <si>
    <t>LÍNEA NP 300 FRONTIER</t>
  </si>
  <si>
    <t>NP 300 Frontier SE 4x2</t>
  </si>
  <si>
    <t>NP 300 Frontier XE 4x4</t>
  </si>
  <si>
    <t>NP 300 Frontier LE 4X2</t>
  </si>
  <si>
    <t>NP 300 Frontier LE 4X4</t>
  </si>
  <si>
    <t>NP 300 Frontier LE 4X4 AT</t>
  </si>
  <si>
    <t>LÍNEA MURANO</t>
  </si>
  <si>
    <t>MURANO EXCLUSIVE CVT</t>
  </si>
  <si>
    <t>LÍNEA KICKS</t>
  </si>
  <si>
    <t xml:space="preserve">KICKS ADVANCE MT </t>
  </si>
  <si>
    <t>KICKS ADVANCE CVT</t>
  </si>
  <si>
    <t>KICKS EXCLUSIVE CVT</t>
  </si>
  <si>
    <t>VERSA SENSE AT PURE DRIVE</t>
  </si>
  <si>
    <t>KICKS SENSE MT F2</t>
  </si>
  <si>
    <t xml:space="preserve">KICKS SPECIAL EDITION CVT F2 </t>
  </si>
  <si>
    <t>NP 300 Frontier SE PLUS 4x2</t>
  </si>
  <si>
    <t>LÍNEA X-TRAIL</t>
  </si>
  <si>
    <t>$</t>
  </si>
  <si>
    <t>X-TRAIL EXCLUSIVE CVT</t>
  </si>
  <si>
    <t>NISSAN ARGENTINA - VENTAS CORPORATIVAS Y FLOTAS - MAYO 2018</t>
  </si>
  <si>
    <t>PRECIOS PARA AFILIADOS CARBAP - 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</si>
</sst>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C0A]General"/>
    <numFmt numFmtId="165" formatCode="#,##0.00&quot; &quot;;[Red]&quot;-&quot;#,##0.00&quot; &quot;"/>
    <numFmt numFmtId="166" formatCode="&quot; $ &quot;#,##0.00&quot; &quot;;&quot; $ -&quot;#,##0.00&quot; &quot;;&quot; $ -&quot;#&quot; &quot;;@&quot; &quot;"/>
    <numFmt numFmtId="167" formatCode="&quot;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i/>
      <sz val="19"/>
      <color theme="0"/>
      <name val="Calibri"/>
      <family val="2"/>
      <scheme val="minor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FFC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C0C0C0"/>
      </patternFill>
    </fill>
    <fill>
      <patternFill patternType="solid">
        <fgColor theme="0" tint="-0.499984740745262"/>
        <bgColor rgb="FF92CDDC"/>
      </patternFill>
    </fill>
    <fill>
      <patternFill patternType="solid">
        <fgColor theme="0" tint="-0.499984740745262"/>
        <bgColor rgb="FFFF0000"/>
      </patternFill>
    </fill>
    <fill>
      <patternFill patternType="solid">
        <fgColor rgb="FF0070C0"/>
        <bgColor rgb="FFFF0000"/>
      </patternFill>
    </fill>
    <fill>
      <patternFill patternType="solid">
        <fgColor rgb="FFFF0000"/>
        <bgColor rgb="FFFFC000"/>
      </patternFill>
    </fill>
    <fill>
      <patternFill patternType="solid">
        <fgColor rgb="FFFF0000"/>
        <bgColor rgb="FF92CDDC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rgb="FFC3D69B"/>
      </patternFill>
    </fill>
    <fill>
      <patternFill patternType="solid">
        <fgColor theme="0" tint="-0.34998626667073579"/>
        <bgColor rgb="FFC3D69B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C3D69B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4" fillId="0" borderId="0" applyBorder="0" applyProtection="0"/>
    <xf numFmtId="166" fontId="4" fillId="0" borderId="0" applyBorder="0" applyProtection="0"/>
    <xf numFmtId="164" fontId="15" fillId="0" borderId="0" applyBorder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0" fillId="2" borderId="0" xfId="0" applyFill="1"/>
    <xf numFmtId="165" fontId="6" fillId="7" borderId="12" xfId="2" applyNumberFormat="1" applyFont="1" applyFill="1" applyBorder="1" applyAlignment="1">
      <alignment horizontal="center" vertical="center" wrapText="1"/>
    </xf>
    <xf numFmtId="0" fontId="6" fillId="8" borderId="11" xfId="1" applyNumberFormat="1" applyFont="1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10" fontId="8" fillId="12" borderId="11" xfId="1" applyNumberFormat="1" applyFont="1" applyFill="1" applyBorder="1" applyAlignment="1">
      <alignment horizontal="center" vertical="center" wrapText="1"/>
    </xf>
    <xf numFmtId="164" fontId="10" fillId="13" borderId="11" xfId="2" applyFont="1" applyFill="1" applyBorder="1" applyAlignment="1">
      <alignment horizontal="center" vertical="center" wrapText="1"/>
    </xf>
    <xf numFmtId="165" fontId="9" fillId="13" borderId="11" xfId="2" applyNumberFormat="1" applyFont="1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 wrapText="1"/>
    </xf>
    <xf numFmtId="0" fontId="0" fillId="11" borderId="14" xfId="0" applyFill="1" applyBorder="1" applyAlignment="1">
      <alignment wrapText="1"/>
    </xf>
    <xf numFmtId="164" fontId="11" fillId="2" borderId="11" xfId="2" applyFont="1" applyFill="1" applyBorder="1" applyAlignment="1">
      <alignment horizontal="left"/>
    </xf>
    <xf numFmtId="166" fontId="13" fillId="0" borderId="11" xfId="3" applyNumberFormat="1" applyFont="1" applyFill="1" applyBorder="1" applyAlignment="1">
      <alignment horizontal="center" vertical="center" wrapText="1"/>
    </xf>
    <xf numFmtId="166" fontId="13" fillId="0" borderId="11" xfId="3" applyNumberFormat="1" applyFont="1" applyFill="1" applyBorder="1" applyAlignment="1">
      <alignment horizontal="center"/>
    </xf>
    <xf numFmtId="166" fontId="13" fillId="0" borderId="11" xfId="3" applyFont="1" applyFill="1" applyBorder="1" applyAlignment="1">
      <alignment horizontal="center" vertical="center" wrapText="1"/>
    </xf>
    <xf numFmtId="166" fontId="11" fillId="0" borderId="11" xfId="3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164" fontId="11" fillId="2" borderId="11" xfId="2" applyFont="1" applyFill="1" applyBorder="1" applyAlignment="1"/>
    <xf numFmtId="3" fontId="9" fillId="13" borderId="11" xfId="2" applyNumberFormat="1" applyFont="1" applyFill="1" applyBorder="1" applyAlignment="1">
      <alignment horizontal="center" vertical="center" wrapText="1"/>
    </xf>
    <xf numFmtId="3" fontId="0" fillId="14" borderId="11" xfId="0" applyNumberFormat="1" applyFill="1" applyBorder="1" applyAlignment="1">
      <alignment horizontal="center" vertical="center" wrapText="1"/>
    </xf>
    <xf numFmtId="3" fontId="13" fillId="14" borderId="11" xfId="3" applyNumberFormat="1" applyFont="1" applyFill="1" applyBorder="1" applyAlignment="1">
      <alignment horizontal="center" vertical="center" wrapText="1"/>
    </xf>
    <xf numFmtId="166" fontId="13" fillId="14" borderId="11" xfId="3" applyFont="1" applyFill="1" applyBorder="1" applyAlignment="1">
      <alignment horizontal="center" vertical="center" wrapText="1"/>
    </xf>
    <xf numFmtId="166" fontId="11" fillId="14" borderId="11" xfId="3" applyFont="1" applyFill="1" applyBorder="1" applyAlignment="1">
      <alignment horizontal="center" vertical="center" wrapText="1"/>
    </xf>
    <xf numFmtId="164" fontId="13" fillId="0" borderId="11" xfId="2" applyFont="1" applyFill="1" applyBorder="1" applyAlignment="1"/>
    <xf numFmtId="164" fontId="13" fillId="2" borderId="11" xfId="2" applyFont="1" applyFill="1" applyBorder="1" applyAlignment="1"/>
    <xf numFmtId="164" fontId="10" fillId="13" borderId="11" xfId="4" applyFont="1" applyFill="1" applyBorder="1" applyAlignment="1">
      <alignment horizontal="center" vertical="center" wrapText="1"/>
    </xf>
    <xf numFmtId="164" fontId="12" fillId="15" borderId="11" xfId="4" applyFont="1" applyFill="1" applyBorder="1" applyAlignment="1">
      <alignment horizontal="left" vertical="center" wrapText="1"/>
    </xf>
    <xf numFmtId="166" fontId="13" fillId="2" borderId="11" xfId="3" applyFont="1" applyFill="1" applyBorder="1" applyAlignment="1">
      <alignment horizontal="center" vertical="center" wrapText="1"/>
    </xf>
    <xf numFmtId="164" fontId="17" fillId="0" borderId="11" xfId="4" applyFont="1" applyFill="1" applyBorder="1" applyAlignment="1">
      <alignment horizontal="left" vertical="center" wrapText="1"/>
    </xf>
    <xf numFmtId="166" fontId="11" fillId="0" borderId="11" xfId="3" applyNumberFormat="1" applyFont="1" applyFill="1" applyBorder="1" applyAlignment="1">
      <alignment horizontal="center" vertical="center" wrapText="1"/>
    </xf>
    <xf numFmtId="164" fontId="9" fillId="13" borderId="11" xfId="4" applyFont="1" applyFill="1" applyBorder="1" applyAlignment="1">
      <alignment horizontal="center" vertical="center" wrapText="1"/>
    </xf>
    <xf numFmtId="164" fontId="17" fillId="15" borderId="11" xfId="4" applyFont="1" applyFill="1" applyBorder="1" applyAlignment="1">
      <alignment horizontal="left" vertical="center" wrapText="1"/>
    </xf>
    <xf numFmtId="166" fontId="12" fillId="0" borderId="11" xfId="3" applyNumberFormat="1" applyFont="1" applyFill="1" applyBorder="1" applyAlignment="1">
      <alignment horizontal="center" vertical="center" wrapText="1"/>
    </xf>
    <xf numFmtId="166" fontId="17" fillId="2" borderId="11" xfId="0" applyNumberFormat="1" applyFont="1" applyFill="1" applyBorder="1" applyAlignment="1">
      <alignment horizontal="center"/>
    </xf>
    <xf numFmtId="167" fontId="17" fillId="2" borderId="11" xfId="0" applyNumberFormat="1" applyFont="1" applyFill="1" applyBorder="1" applyAlignment="1">
      <alignment horizontal="center"/>
    </xf>
    <xf numFmtId="0" fontId="0" fillId="14" borderId="11" xfId="0" applyFill="1" applyBorder="1"/>
    <xf numFmtId="3" fontId="0" fillId="14" borderId="11" xfId="0" applyNumberFormat="1" applyFill="1" applyBorder="1"/>
    <xf numFmtId="0" fontId="1" fillId="14" borderId="11" xfId="0" applyFont="1" applyFill="1" applyBorder="1"/>
    <xf numFmtId="0" fontId="0" fillId="14" borderId="11" xfId="0" applyFill="1" applyBorder="1" applyAlignment="1">
      <alignment horizontal="center"/>
    </xf>
    <xf numFmtId="0" fontId="0" fillId="11" borderId="10" xfId="0" applyFill="1" applyBorder="1" applyAlignment="1">
      <alignment wrapText="1"/>
    </xf>
    <xf numFmtId="167" fontId="13" fillId="0" borderId="11" xfId="3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16" borderId="14" xfId="0" applyFill="1" applyBorder="1" applyAlignment="1">
      <alignment wrapText="1"/>
    </xf>
    <xf numFmtId="0" fontId="0" fillId="11" borderId="11" xfId="0" applyFill="1" applyBorder="1" applyAlignment="1">
      <alignment wrapText="1"/>
    </xf>
    <xf numFmtId="44" fontId="13" fillId="0" borderId="11" xfId="5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5" fillId="3" borderId="1" xfId="2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6" fillId="4" borderId="11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0" fontId="6" fillId="5" borderId="11" xfId="1" applyNumberFormat="1" applyFont="1" applyFill="1" applyBorder="1" applyAlignment="1">
      <alignment horizontal="center" vertical="center" wrapText="1"/>
    </xf>
    <xf numFmtId="0" fontId="6" fillId="5" borderId="12" xfId="1" applyNumberFormat="1" applyFont="1" applyFill="1" applyBorder="1" applyAlignment="1">
      <alignment horizontal="center" vertical="center" wrapText="1"/>
    </xf>
    <xf numFmtId="165" fontId="6" fillId="6" borderId="11" xfId="2" applyNumberFormat="1" applyFont="1" applyFill="1" applyBorder="1" applyAlignment="1">
      <alignment horizontal="center" vertical="center" wrapText="1"/>
    </xf>
    <xf numFmtId="0" fontId="6" fillId="8" borderId="11" xfId="1" applyNumberFormat="1" applyFont="1" applyFill="1" applyBorder="1" applyAlignment="1">
      <alignment horizontal="center" vertical="center" wrapText="1"/>
    </xf>
    <xf numFmtId="0" fontId="6" fillId="9" borderId="12" xfId="1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6" fillId="9" borderId="11" xfId="1" applyNumberFormat="1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</cellXfs>
  <cellStyles count="6">
    <cellStyle name="Excel Built-in Currency" xfId="3"/>
    <cellStyle name="Excel Built-in Normal" xfId="2"/>
    <cellStyle name="Millares" xfId="1" builtinId="3"/>
    <cellStyle name="Moneda" xfId="5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D18" sqref="D18"/>
    </sheetView>
  </sheetViews>
  <sheetFormatPr baseColWidth="10" defaultRowHeight="15" x14ac:dyDescent="0.25"/>
  <cols>
    <col min="1" max="1" width="41.7109375" customWidth="1"/>
    <col min="2" max="3" width="16.7109375" customWidth="1"/>
    <col min="4" max="4" width="14.42578125" customWidth="1"/>
    <col min="5" max="5" width="16.7109375" customWidth="1"/>
    <col min="6" max="6" width="1.85546875" customWidth="1"/>
    <col min="7" max="9" width="17.28515625" customWidth="1"/>
    <col min="10" max="11" width="16.7109375" customWidth="1"/>
    <col min="12" max="12" width="18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5">
      <c r="A3" s="45" t="s">
        <v>47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ht="15.75" customHeight="1" thickBot="1" x14ac:dyDescent="0.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15.75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3" x14ac:dyDescent="0.25">
      <c r="A6" s="51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47"/>
    </row>
    <row r="7" spans="1:13" x14ac:dyDescent="0.2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1:13" ht="15.75" thickBot="1" x14ac:dyDescent="0.3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0"/>
    </row>
    <row r="9" spans="1:13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2"/>
    </row>
    <row r="10" spans="1:13" ht="28.5" x14ac:dyDescent="0.25">
      <c r="A10" s="60" t="s">
        <v>0</v>
      </c>
      <c r="B10" s="62" t="s">
        <v>1</v>
      </c>
      <c r="C10" s="63" t="s">
        <v>2</v>
      </c>
      <c r="D10" s="64" t="s">
        <v>3</v>
      </c>
      <c r="E10" s="65" t="s">
        <v>4</v>
      </c>
      <c r="F10" s="3"/>
      <c r="G10" s="4" t="s">
        <v>5</v>
      </c>
      <c r="H10" s="66" t="s">
        <v>6</v>
      </c>
      <c r="I10" s="67" t="s">
        <v>3</v>
      </c>
      <c r="J10" s="69" t="s">
        <v>7</v>
      </c>
      <c r="K10" s="66" t="s">
        <v>8</v>
      </c>
      <c r="L10" s="70" t="s">
        <v>9</v>
      </c>
    </row>
    <row r="11" spans="1:13" ht="15.75" x14ac:dyDescent="0.25">
      <c r="A11" s="61"/>
      <c r="B11" s="61"/>
      <c r="C11" s="61"/>
      <c r="D11" s="59"/>
      <c r="E11" s="61"/>
      <c r="F11" s="5"/>
      <c r="G11" s="6">
        <v>9.5000000000000001E-2</v>
      </c>
      <c r="H11" s="61"/>
      <c r="I11" s="68"/>
      <c r="J11" s="61"/>
      <c r="K11" s="61"/>
      <c r="L11" s="71"/>
    </row>
    <row r="12" spans="1:13" x14ac:dyDescent="0.25">
      <c r="A12" s="7" t="s">
        <v>10</v>
      </c>
      <c r="B12" s="8"/>
      <c r="C12" s="9"/>
      <c r="D12" s="9"/>
      <c r="E12" s="9"/>
      <c r="F12" s="10"/>
      <c r="G12" s="9" t="s">
        <v>11</v>
      </c>
      <c r="H12" s="9"/>
      <c r="I12" s="9"/>
      <c r="J12" s="9"/>
      <c r="K12" s="9"/>
      <c r="L12" s="9"/>
    </row>
    <row r="13" spans="1:13" x14ac:dyDescent="0.25">
      <c r="A13" s="11" t="s">
        <v>12</v>
      </c>
      <c r="B13" s="14">
        <v>260200</v>
      </c>
      <c r="C13" s="40">
        <v>10000</v>
      </c>
      <c r="D13" s="12">
        <v>0</v>
      </c>
      <c r="E13" s="13">
        <f>B13-C13</f>
        <v>250200</v>
      </c>
      <c r="F13" s="10"/>
      <c r="G13" s="14">
        <f>+E13*G11</f>
        <v>23769</v>
      </c>
      <c r="H13" s="14">
        <f>E13-G13</f>
        <v>226431</v>
      </c>
      <c r="I13" s="12">
        <v>0</v>
      </c>
      <c r="J13" s="14">
        <v>3250</v>
      </c>
      <c r="K13" s="15">
        <f>+H13+J13</f>
        <v>229681</v>
      </c>
      <c r="L13" s="16" t="s">
        <v>13</v>
      </c>
    </row>
    <row r="14" spans="1:13" x14ac:dyDescent="0.25">
      <c r="A14" s="17" t="s">
        <v>14</v>
      </c>
      <c r="B14" s="14">
        <v>296100</v>
      </c>
      <c r="C14" s="12">
        <v>0</v>
      </c>
      <c r="D14" s="12">
        <v>0</v>
      </c>
      <c r="E14" s="13">
        <f>B14-C14</f>
        <v>296100</v>
      </c>
      <c r="F14" s="10"/>
      <c r="G14" s="14">
        <f>+E14*G11</f>
        <v>28129.5</v>
      </c>
      <c r="H14" s="14">
        <f>E14-G14</f>
        <v>267970.5</v>
      </c>
      <c r="I14" s="12">
        <v>0</v>
      </c>
      <c r="J14" s="14">
        <v>3250</v>
      </c>
      <c r="K14" s="15">
        <f t="shared" ref="K14:K16" si="0">+H14+J14</f>
        <v>271220.5</v>
      </c>
      <c r="L14" s="16" t="s">
        <v>13</v>
      </c>
    </row>
    <row r="15" spans="1:13" x14ac:dyDescent="0.25">
      <c r="A15" s="17" t="s">
        <v>15</v>
      </c>
      <c r="B15" s="14">
        <v>322200</v>
      </c>
      <c r="C15" s="40">
        <v>20000</v>
      </c>
      <c r="D15" s="12">
        <v>0</v>
      </c>
      <c r="E15" s="13">
        <f>B15-C15</f>
        <v>302200</v>
      </c>
      <c r="F15" s="10"/>
      <c r="G15" s="14">
        <f>+E15*G11</f>
        <v>28709</v>
      </c>
      <c r="H15" s="14">
        <f t="shared" ref="H15:H43" si="1">E15-G15</f>
        <v>273491</v>
      </c>
      <c r="I15" s="12">
        <v>0</v>
      </c>
      <c r="J15" s="14">
        <v>3250</v>
      </c>
      <c r="K15" s="15">
        <f t="shared" si="0"/>
        <v>276741</v>
      </c>
      <c r="L15" s="16" t="s">
        <v>13</v>
      </c>
    </row>
    <row r="16" spans="1:13" x14ac:dyDescent="0.25">
      <c r="A16" s="17" t="s">
        <v>16</v>
      </c>
      <c r="B16" s="14">
        <v>354500</v>
      </c>
      <c r="C16" s="40">
        <v>0</v>
      </c>
      <c r="D16" s="12">
        <v>0</v>
      </c>
      <c r="E16" s="13">
        <f>B16-C16</f>
        <v>354500</v>
      </c>
      <c r="F16" s="10"/>
      <c r="G16" s="14">
        <f>+E16*G11</f>
        <v>33677.5</v>
      </c>
      <c r="H16" s="14">
        <f t="shared" si="1"/>
        <v>320822.5</v>
      </c>
      <c r="I16" s="12">
        <v>0</v>
      </c>
      <c r="J16" s="14">
        <v>3250</v>
      </c>
      <c r="K16" s="15">
        <f t="shared" si="0"/>
        <v>324072.5</v>
      </c>
      <c r="L16" s="16" t="s">
        <v>13</v>
      </c>
    </row>
    <row r="17" spans="1:12" x14ac:dyDescent="0.25">
      <c r="A17" s="7" t="s">
        <v>17</v>
      </c>
      <c r="B17" s="18"/>
      <c r="C17" s="19"/>
      <c r="D17" s="19"/>
      <c r="E17" s="20"/>
      <c r="F17" s="10"/>
      <c r="G17" s="21"/>
      <c r="H17" s="21"/>
      <c r="I17" s="21"/>
      <c r="J17" s="21"/>
      <c r="K17" s="22"/>
      <c r="L17" s="9"/>
    </row>
    <row r="18" spans="1:12" x14ac:dyDescent="0.25">
      <c r="A18" s="23" t="s">
        <v>18</v>
      </c>
      <c r="B18" s="14">
        <v>309300</v>
      </c>
      <c r="C18" s="12">
        <v>5000</v>
      </c>
      <c r="D18" s="12">
        <v>0</v>
      </c>
      <c r="E18" s="13">
        <f>B18-C18</f>
        <v>304300</v>
      </c>
      <c r="F18" s="10"/>
      <c r="G18" s="14">
        <f>+E18*G11</f>
        <v>28908.5</v>
      </c>
      <c r="H18" s="14">
        <f t="shared" si="1"/>
        <v>275391.5</v>
      </c>
      <c r="I18" s="12">
        <v>0</v>
      </c>
      <c r="J18" s="14">
        <v>3402.5</v>
      </c>
      <c r="K18" s="15">
        <f>+H18+J18</f>
        <v>278794</v>
      </c>
      <c r="L18" s="16" t="s">
        <v>13</v>
      </c>
    </row>
    <row r="19" spans="1:12" x14ac:dyDescent="0.25">
      <c r="A19" s="23" t="s">
        <v>40</v>
      </c>
      <c r="B19" s="14">
        <v>325500</v>
      </c>
      <c r="C19" s="12">
        <v>10000</v>
      </c>
      <c r="D19" s="12">
        <v>0</v>
      </c>
      <c r="E19" s="13">
        <f>B19-C19</f>
        <v>315500</v>
      </c>
      <c r="F19" s="10"/>
      <c r="G19" s="14">
        <f>+E19*G11</f>
        <v>29972.5</v>
      </c>
      <c r="H19" s="14">
        <f>E19-G19</f>
        <v>285527.5</v>
      </c>
      <c r="I19" s="12">
        <v>0</v>
      </c>
      <c r="J19" s="14">
        <v>3402.5</v>
      </c>
      <c r="K19" s="15">
        <f>+H19+J19</f>
        <v>288930</v>
      </c>
      <c r="L19" s="16" t="s">
        <v>13</v>
      </c>
    </row>
    <row r="20" spans="1:12" x14ac:dyDescent="0.25">
      <c r="A20" s="23" t="s">
        <v>19</v>
      </c>
      <c r="B20" s="14">
        <v>335600</v>
      </c>
      <c r="C20" s="12">
        <v>10000</v>
      </c>
      <c r="D20" s="12">
        <v>0</v>
      </c>
      <c r="E20" s="13">
        <f>B20-C20</f>
        <v>325600</v>
      </c>
      <c r="F20" s="10"/>
      <c r="G20" s="14">
        <f>+E20*G11</f>
        <v>30932</v>
      </c>
      <c r="H20" s="14">
        <f t="shared" si="1"/>
        <v>294668</v>
      </c>
      <c r="I20" s="12">
        <v>0</v>
      </c>
      <c r="J20" s="14">
        <v>3402.5</v>
      </c>
      <c r="K20" s="15">
        <f t="shared" ref="K20:K22" si="2">+H20+J20</f>
        <v>298070.5</v>
      </c>
      <c r="L20" s="16" t="s">
        <v>13</v>
      </c>
    </row>
    <row r="21" spans="1:12" x14ac:dyDescent="0.25">
      <c r="A21" s="23" t="s">
        <v>20</v>
      </c>
      <c r="B21" s="14">
        <v>351500</v>
      </c>
      <c r="C21" s="12">
        <v>10000</v>
      </c>
      <c r="D21" s="12">
        <v>0</v>
      </c>
      <c r="E21" s="13">
        <f>B21-C21</f>
        <v>341500</v>
      </c>
      <c r="F21" s="10"/>
      <c r="G21" s="14">
        <f>+E21*G11</f>
        <v>32442.5</v>
      </c>
      <c r="H21" s="14">
        <f t="shared" si="1"/>
        <v>309057.5</v>
      </c>
      <c r="I21" s="12">
        <v>0</v>
      </c>
      <c r="J21" s="14">
        <v>3402.5</v>
      </c>
      <c r="K21" s="15">
        <f t="shared" si="2"/>
        <v>312460</v>
      </c>
      <c r="L21" s="16" t="s">
        <v>13</v>
      </c>
    </row>
    <row r="22" spans="1:12" x14ac:dyDescent="0.25">
      <c r="A22" s="23" t="s">
        <v>21</v>
      </c>
      <c r="B22" s="14">
        <v>367100</v>
      </c>
      <c r="C22" s="12">
        <v>0</v>
      </c>
      <c r="D22" s="12">
        <v>0</v>
      </c>
      <c r="E22" s="13">
        <f>B22-C22</f>
        <v>367100</v>
      </c>
      <c r="F22" s="10"/>
      <c r="G22" s="14">
        <f>+E22*G11</f>
        <v>34874.5</v>
      </c>
      <c r="H22" s="14">
        <f t="shared" si="1"/>
        <v>332225.5</v>
      </c>
      <c r="I22" s="12">
        <v>0</v>
      </c>
      <c r="J22" s="14">
        <v>3402.5</v>
      </c>
      <c r="K22" s="15">
        <f t="shared" si="2"/>
        <v>335628</v>
      </c>
      <c r="L22" s="16" t="s">
        <v>13</v>
      </c>
    </row>
    <row r="23" spans="1:12" x14ac:dyDescent="0.25">
      <c r="A23" s="7" t="s">
        <v>22</v>
      </c>
      <c r="B23" s="18"/>
      <c r="C23" s="19"/>
      <c r="D23" s="19"/>
      <c r="E23" s="20"/>
      <c r="F23" s="10"/>
      <c r="G23" s="21"/>
      <c r="H23" s="21"/>
      <c r="I23" s="21"/>
      <c r="J23" s="21"/>
      <c r="K23" s="22"/>
      <c r="L23" s="9"/>
    </row>
    <row r="24" spans="1:12" x14ac:dyDescent="0.25">
      <c r="A24" s="24" t="s">
        <v>23</v>
      </c>
      <c r="B24" s="14">
        <v>346300</v>
      </c>
      <c r="C24" s="12">
        <v>10000</v>
      </c>
      <c r="D24" s="12">
        <v>0</v>
      </c>
      <c r="E24" s="13">
        <f t="shared" ref="E24:E28" si="3">B24-C24</f>
        <v>336300</v>
      </c>
      <c r="F24" s="10"/>
      <c r="G24" s="14">
        <f>+E24*G11</f>
        <v>31948.5</v>
      </c>
      <c r="H24" s="14">
        <f t="shared" si="1"/>
        <v>304351.5</v>
      </c>
      <c r="I24" s="12">
        <v>0</v>
      </c>
      <c r="J24" s="14">
        <v>3442</v>
      </c>
      <c r="K24" s="15">
        <f>+H24+J24</f>
        <v>307793.5</v>
      </c>
      <c r="L24" s="16" t="s">
        <v>13</v>
      </c>
    </row>
    <row r="25" spans="1:12" x14ac:dyDescent="0.25">
      <c r="A25" s="23" t="s">
        <v>24</v>
      </c>
      <c r="B25" s="14">
        <v>420500</v>
      </c>
      <c r="C25" s="12">
        <v>10000</v>
      </c>
      <c r="D25" s="12">
        <v>0</v>
      </c>
      <c r="E25" s="13">
        <f t="shared" si="3"/>
        <v>410500</v>
      </c>
      <c r="F25" s="10"/>
      <c r="G25" s="14">
        <f>+E25*G11</f>
        <v>38997.5</v>
      </c>
      <c r="H25" s="14">
        <f t="shared" si="1"/>
        <v>371502.5</v>
      </c>
      <c r="I25" s="12">
        <v>0</v>
      </c>
      <c r="J25" s="14">
        <v>3442</v>
      </c>
      <c r="K25" s="15">
        <f>+H25+J25</f>
        <v>374944.5</v>
      </c>
      <c r="L25" s="16" t="s">
        <v>13</v>
      </c>
    </row>
    <row r="26" spans="1:12" x14ac:dyDescent="0.25">
      <c r="A26" s="7" t="s">
        <v>25</v>
      </c>
      <c r="B26" s="18"/>
      <c r="C26" s="19"/>
      <c r="D26" s="19"/>
      <c r="E26" s="20"/>
      <c r="F26" s="10"/>
      <c r="G26" s="21"/>
      <c r="H26" s="21"/>
      <c r="I26" s="21"/>
      <c r="J26" s="21"/>
      <c r="K26" s="22"/>
      <c r="L26" s="9"/>
    </row>
    <row r="27" spans="1:12" x14ac:dyDescent="0.25">
      <c r="A27" s="24" t="s">
        <v>26</v>
      </c>
      <c r="B27" s="14">
        <v>515500</v>
      </c>
      <c r="C27" s="12">
        <v>10000</v>
      </c>
      <c r="D27" s="12">
        <v>0</v>
      </c>
      <c r="E27" s="13">
        <f t="shared" si="3"/>
        <v>505500</v>
      </c>
      <c r="F27" s="10"/>
      <c r="G27" s="14">
        <f>+E27*G11</f>
        <v>48022.5</v>
      </c>
      <c r="H27" s="14">
        <f t="shared" si="1"/>
        <v>457477.5</v>
      </c>
      <c r="I27" s="12">
        <v>0</v>
      </c>
      <c r="J27" s="14">
        <v>4568.5</v>
      </c>
      <c r="K27" s="15">
        <f t="shared" ref="K27:K35" si="4">+H27+J27</f>
        <v>462046</v>
      </c>
      <c r="L27" s="16" t="s">
        <v>13</v>
      </c>
    </row>
    <row r="28" spans="1:12" x14ac:dyDescent="0.25">
      <c r="A28" s="24" t="s">
        <v>27</v>
      </c>
      <c r="B28" s="14">
        <v>576400</v>
      </c>
      <c r="C28" s="12">
        <v>10000</v>
      </c>
      <c r="D28" s="12">
        <v>0</v>
      </c>
      <c r="E28" s="13">
        <f t="shared" si="3"/>
        <v>566400</v>
      </c>
      <c r="F28" s="10"/>
      <c r="G28" s="14">
        <f>+E28*G11</f>
        <v>53808</v>
      </c>
      <c r="H28" s="14">
        <f t="shared" si="1"/>
        <v>512592</v>
      </c>
      <c r="I28" s="12">
        <v>0</v>
      </c>
      <c r="J28" s="14">
        <v>4568.5</v>
      </c>
      <c r="K28" s="15">
        <f t="shared" si="4"/>
        <v>517160.5</v>
      </c>
      <c r="L28" s="16" t="s">
        <v>13</v>
      </c>
    </row>
    <row r="29" spans="1:12" x14ac:dyDescent="0.25">
      <c r="A29" s="25" t="s">
        <v>28</v>
      </c>
      <c r="B29" s="18"/>
      <c r="C29" s="19"/>
      <c r="D29" s="19"/>
      <c r="E29" s="20"/>
      <c r="F29" s="10"/>
      <c r="G29" s="21"/>
      <c r="H29" s="21"/>
      <c r="I29" s="21"/>
      <c r="J29" s="21"/>
      <c r="K29" s="22"/>
      <c r="L29" s="9"/>
    </row>
    <row r="30" spans="1:12" x14ac:dyDescent="0.25">
      <c r="A30" s="26" t="s">
        <v>29</v>
      </c>
      <c r="B30" s="14">
        <v>593000</v>
      </c>
      <c r="C30" s="12">
        <v>0</v>
      </c>
      <c r="D30" s="12">
        <v>0</v>
      </c>
      <c r="E30" s="13">
        <f t="shared" ref="E30:E35" si="5">B30-C30</f>
        <v>593000</v>
      </c>
      <c r="F30" s="10"/>
      <c r="G30" s="14">
        <f>+E30*G11</f>
        <v>56335</v>
      </c>
      <c r="H30" s="14">
        <f t="shared" si="1"/>
        <v>536665</v>
      </c>
      <c r="I30" s="12">
        <v>0</v>
      </c>
      <c r="J30" s="27">
        <v>5058.5</v>
      </c>
      <c r="K30" s="15">
        <f t="shared" si="4"/>
        <v>541723.5</v>
      </c>
      <c r="L30" s="16" t="s">
        <v>13</v>
      </c>
    </row>
    <row r="31" spans="1:12" x14ac:dyDescent="0.25">
      <c r="A31" s="26" t="s">
        <v>43</v>
      </c>
      <c r="B31" s="14">
        <v>613000</v>
      </c>
      <c r="C31" s="12">
        <v>0</v>
      </c>
      <c r="D31" s="12">
        <v>0</v>
      </c>
      <c r="E31" s="13">
        <f t="shared" si="5"/>
        <v>613000</v>
      </c>
      <c r="F31" s="10"/>
      <c r="G31" s="14">
        <f>+E31*G11</f>
        <v>58235</v>
      </c>
      <c r="H31" s="14">
        <f t="shared" ref="H31" si="6">E31-G31</f>
        <v>554765</v>
      </c>
      <c r="I31" s="12">
        <v>0</v>
      </c>
      <c r="J31" s="27">
        <v>5058.5</v>
      </c>
      <c r="K31" s="15">
        <f t="shared" ref="K31" si="7">+H31+J31</f>
        <v>559823.5</v>
      </c>
      <c r="L31" s="16" t="s">
        <v>13</v>
      </c>
    </row>
    <row r="32" spans="1:12" x14ac:dyDescent="0.25">
      <c r="A32" s="28" t="s">
        <v>30</v>
      </c>
      <c r="B32" s="15">
        <v>779700</v>
      </c>
      <c r="C32" s="29">
        <v>0</v>
      </c>
      <c r="D32" s="29">
        <v>0</v>
      </c>
      <c r="E32" s="13">
        <f t="shared" si="5"/>
        <v>779700</v>
      </c>
      <c r="F32" s="10"/>
      <c r="G32" s="14">
        <f>+E32*G11</f>
        <v>74071.5</v>
      </c>
      <c r="H32" s="14">
        <f>+E32-G32</f>
        <v>705628.5</v>
      </c>
      <c r="I32" s="12">
        <v>0</v>
      </c>
      <c r="J32" s="15">
        <v>5058.5</v>
      </c>
      <c r="K32" s="15">
        <f t="shared" si="4"/>
        <v>710687</v>
      </c>
      <c r="L32" s="16" t="s">
        <v>13</v>
      </c>
    </row>
    <row r="33" spans="1:12" x14ac:dyDescent="0.25">
      <c r="A33" s="23" t="s">
        <v>31</v>
      </c>
      <c r="B33" s="14">
        <v>754900</v>
      </c>
      <c r="C33" s="14">
        <v>15000</v>
      </c>
      <c r="D33" s="12">
        <v>0</v>
      </c>
      <c r="E33" s="13">
        <f t="shared" si="5"/>
        <v>739900</v>
      </c>
      <c r="F33" s="10"/>
      <c r="G33" s="14">
        <f>+E33*G11</f>
        <v>70290.5</v>
      </c>
      <c r="H33" s="14">
        <f t="shared" si="1"/>
        <v>669609.5</v>
      </c>
      <c r="I33" s="12">
        <v>0</v>
      </c>
      <c r="J33" s="14">
        <v>5058.5</v>
      </c>
      <c r="K33" s="15">
        <f t="shared" si="4"/>
        <v>674668</v>
      </c>
      <c r="L33" s="16" t="s">
        <v>13</v>
      </c>
    </row>
    <row r="34" spans="1:12" x14ac:dyDescent="0.25">
      <c r="A34" s="23" t="s">
        <v>32</v>
      </c>
      <c r="B34" s="14">
        <v>859900</v>
      </c>
      <c r="C34" s="12">
        <v>0</v>
      </c>
      <c r="D34" s="12">
        <v>0</v>
      </c>
      <c r="E34" s="13">
        <f t="shared" si="5"/>
        <v>859900</v>
      </c>
      <c r="F34" s="10"/>
      <c r="G34" s="14">
        <f>+E34*G11</f>
        <v>81690.5</v>
      </c>
      <c r="H34" s="14">
        <f t="shared" si="1"/>
        <v>778209.5</v>
      </c>
      <c r="I34" s="12">
        <v>0</v>
      </c>
      <c r="J34" s="14">
        <v>5058.5</v>
      </c>
      <c r="K34" s="15">
        <f t="shared" si="4"/>
        <v>783268</v>
      </c>
      <c r="L34" s="16" t="s">
        <v>13</v>
      </c>
    </row>
    <row r="35" spans="1:12" x14ac:dyDescent="0.25">
      <c r="A35" s="23" t="s">
        <v>33</v>
      </c>
      <c r="B35" s="14">
        <v>926400</v>
      </c>
      <c r="C35" s="12">
        <v>0</v>
      </c>
      <c r="D35" s="12">
        <v>0</v>
      </c>
      <c r="E35" s="13">
        <f t="shared" si="5"/>
        <v>926400</v>
      </c>
      <c r="F35" s="10"/>
      <c r="G35" s="14">
        <f>+E35*G11</f>
        <v>88008</v>
      </c>
      <c r="H35" s="14">
        <f t="shared" si="1"/>
        <v>838392</v>
      </c>
      <c r="I35" s="12">
        <v>0</v>
      </c>
      <c r="J35" s="14">
        <v>5058.5</v>
      </c>
      <c r="K35" s="15">
        <f t="shared" si="4"/>
        <v>843450.5</v>
      </c>
      <c r="L35" s="16" t="s">
        <v>13</v>
      </c>
    </row>
    <row r="36" spans="1:12" x14ac:dyDescent="0.25">
      <c r="A36" s="30" t="s">
        <v>34</v>
      </c>
      <c r="B36" s="18"/>
      <c r="C36" s="19"/>
      <c r="D36" s="19"/>
      <c r="E36" s="20"/>
      <c r="F36" s="10"/>
      <c r="G36" s="21"/>
      <c r="H36" s="21"/>
      <c r="I36" s="21"/>
      <c r="J36" s="21"/>
      <c r="K36" s="22"/>
      <c r="L36" s="9"/>
    </row>
    <row r="37" spans="1:12" x14ac:dyDescent="0.25">
      <c r="A37" s="31" t="s">
        <v>35</v>
      </c>
      <c r="B37" s="32">
        <v>1236100</v>
      </c>
      <c r="C37" s="12">
        <v>0</v>
      </c>
      <c r="D37" s="12">
        <v>0</v>
      </c>
      <c r="E37" s="33">
        <f>+B37-C37+D37</f>
        <v>1236100</v>
      </c>
      <c r="F37" s="10"/>
      <c r="G37" s="14">
        <f>(+B37-C37)*G11</f>
        <v>117429.5</v>
      </c>
      <c r="H37" s="14">
        <f>+B37-C37-G37</f>
        <v>1118670.5</v>
      </c>
      <c r="I37" s="12">
        <v>0</v>
      </c>
      <c r="J37" s="34">
        <v>8401</v>
      </c>
      <c r="K37" s="15">
        <f>+H37+I37+J37</f>
        <v>1127071.5</v>
      </c>
      <c r="L37" s="16" t="s">
        <v>13</v>
      </c>
    </row>
    <row r="38" spans="1:12" x14ac:dyDescent="0.25">
      <c r="A38" s="30" t="s">
        <v>36</v>
      </c>
      <c r="B38" s="18"/>
      <c r="C38" s="19"/>
      <c r="D38" s="36"/>
      <c r="E38" s="36"/>
      <c r="F38" s="10"/>
      <c r="G38" s="35"/>
      <c r="H38" s="35"/>
      <c r="I38" s="35"/>
      <c r="J38" s="35"/>
      <c r="K38" s="37"/>
      <c r="L38" s="38"/>
    </row>
    <row r="39" spans="1:12" s="41" customFormat="1" x14ac:dyDescent="0.25">
      <c r="A39" s="24" t="s">
        <v>41</v>
      </c>
      <c r="B39" s="14">
        <v>465500</v>
      </c>
      <c r="C39" s="12">
        <v>0</v>
      </c>
      <c r="D39" s="12">
        <v>0</v>
      </c>
      <c r="E39" s="13">
        <f>B39-C39</f>
        <v>465500</v>
      </c>
      <c r="F39" s="42"/>
      <c r="G39" s="14">
        <f>E39*G11</f>
        <v>44222.5</v>
      </c>
      <c r="H39" s="14">
        <f t="shared" si="1"/>
        <v>421277.5</v>
      </c>
      <c r="I39" s="12">
        <v>0</v>
      </c>
      <c r="J39" s="34">
        <v>4386</v>
      </c>
      <c r="K39" s="15">
        <f>+H39+J39</f>
        <v>425663.5</v>
      </c>
      <c r="L39" s="16" t="s">
        <v>13</v>
      </c>
    </row>
    <row r="40" spans="1:12" x14ac:dyDescent="0.25">
      <c r="A40" s="24" t="s">
        <v>37</v>
      </c>
      <c r="B40" s="14">
        <v>501100</v>
      </c>
      <c r="C40" s="12">
        <v>0</v>
      </c>
      <c r="D40" s="12">
        <v>0</v>
      </c>
      <c r="E40" s="13">
        <f>B40-C40</f>
        <v>501100</v>
      </c>
      <c r="F40" s="10"/>
      <c r="G40" s="14">
        <f>E40*G11</f>
        <v>47604.5</v>
      </c>
      <c r="H40" s="14">
        <f t="shared" si="1"/>
        <v>453495.5</v>
      </c>
      <c r="I40" s="12">
        <v>0</v>
      </c>
      <c r="J40" s="34">
        <v>4386</v>
      </c>
      <c r="K40" s="15">
        <f>+H40+J40</f>
        <v>457881.5</v>
      </c>
      <c r="L40" s="16" t="s">
        <v>13</v>
      </c>
    </row>
    <row r="41" spans="1:12" x14ac:dyDescent="0.25">
      <c r="A41" s="24" t="s">
        <v>38</v>
      </c>
      <c r="B41" s="14">
        <v>522400</v>
      </c>
      <c r="C41" s="12">
        <v>0</v>
      </c>
      <c r="D41" s="12">
        <v>0</v>
      </c>
      <c r="E41" s="13">
        <f>B41-C41</f>
        <v>522400</v>
      </c>
      <c r="F41" s="10"/>
      <c r="G41" s="14">
        <f>E41*G11</f>
        <v>49628</v>
      </c>
      <c r="H41" s="14">
        <f t="shared" si="1"/>
        <v>472772</v>
      </c>
      <c r="I41" s="12">
        <v>0</v>
      </c>
      <c r="J41" s="34">
        <v>4386</v>
      </c>
      <c r="K41" s="15">
        <f>+H41+J41</f>
        <v>477158</v>
      </c>
      <c r="L41" s="16" t="s">
        <v>13</v>
      </c>
    </row>
    <row r="42" spans="1:12" x14ac:dyDescent="0.25">
      <c r="A42" s="24" t="s">
        <v>39</v>
      </c>
      <c r="B42" s="14">
        <v>583700</v>
      </c>
      <c r="C42" s="12">
        <v>0</v>
      </c>
      <c r="D42" s="12">
        <v>0</v>
      </c>
      <c r="E42" s="13">
        <f>B42+C42</f>
        <v>583700</v>
      </c>
      <c r="F42" s="10"/>
      <c r="G42" s="14">
        <f>E42*G11</f>
        <v>55451.5</v>
      </c>
      <c r="H42" s="14">
        <f t="shared" si="1"/>
        <v>528248.5</v>
      </c>
      <c r="I42" s="12">
        <v>0</v>
      </c>
      <c r="J42" s="34">
        <v>4386</v>
      </c>
      <c r="K42" s="15">
        <f>+H42+J42</f>
        <v>532634.5</v>
      </c>
      <c r="L42" s="16" t="s">
        <v>13</v>
      </c>
    </row>
    <row r="43" spans="1:12" x14ac:dyDescent="0.25">
      <c r="A43" s="24" t="s">
        <v>42</v>
      </c>
      <c r="B43" s="14">
        <v>603100</v>
      </c>
      <c r="C43" s="12">
        <v>0</v>
      </c>
      <c r="D43" s="12">
        <v>0</v>
      </c>
      <c r="E43" s="13">
        <f>B43+C43</f>
        <v>603100</v>
      </c>
      <c r="F43" s="10"/>
      <c r="G43" s="14">
        <f>E43*G11</f>
        <v>57294.5</v>
      </c>
      <c r="H43" s="14">
        <f t="shared" si="1"/>
        <v>545805.5</v>
      </c>
      <c r="I43" s="12">
        <v>0</v>
      </c>
      <c r="J43" s="34">
        <v>4386</v>
      </c>
      <c r="K43" s="15">
        <f>+H43+J43</f>
        <v>550191.5</v>
      </c>
      <c r="L43" s="16" t="s">
        <v>13</v>
      </c>
    </row>
    <row r="44" spans="1:12" x14ac:dyDescent="0.25">
      <c r="A44" s="30" t="s">
        <v>44</v>
      </c>
      <c r="B44" s="35"/>
      <c r="C44" s="35"/>
      <c r="D44" s="35"/>
      <c r="E44" s="35"/>
      <c r="F44" s="39"/>
      <c r="G44" s="35"/>
      <c r="H44" s="35"/>
      <c r="I44" s="35"/>
      <c r="J44" s="35"/>
      <c r="K44" s="35"/>
      <c r="L44" s="35"/>
    </row>
    <row r="45" spans="1:12" x14ac:dyDescent="0.25">
      <c r="A45" s="24" t="s">
        <v>46</v>
      </c>
      <c r="B45" s="12">
        <v>959500</v>
      </c>
      <c r="C45" s="12">
        <v>0</v>
      </c>
      <c r="D45" s="12" t="s">
        <v>45</v>
      </c>
      <c r="E45" s="44">
        <f>B45-C45</f>
        <v>959500</v>
      </c>
      <c r="F45" s="43"/>
      <c r="G45" s="14">
        <f>E45*G11</f>
        <v>91152.5</v>
      </c>
      <c r="H45" s="14">
        <f>E45-G45</f>
        <v>868347.5</v>
      </c>
      <c r="I45" s="12">
        <v>0</v>
      </c>
      <c r="J45" s="34">
        <v>8401</v>
      </c>
      <c r="K45" s="15">
        <f>+H45+J45</f>
        <v>876748.5</v>
      </c>
      <c r="L45" s="16" t="s">
        <v>13</v>
      </c>
    </row>
  </sheetData>
  <mergeCells count="14">
    <mergeCell ref="A3:M4"/>
    <mergeCell ref="A6:M8"/>
    <mergeCell ref="A5:L5"/>
    <mergeCell ref="A9:K9"/>
    <mergeCell ref="A10:A11"/>
    <mergeCell ref="B10:B11"/>
    <mergeCell ref="C10:C11"/>
    <mergeCell ref="D10:D11"/>
    <mergeCell ref="E10:E11"/>
    <mergeCell ref="H10:H11"/>
    <mergeCell ref="I10:I11"/>
    <mergeCell ref="J10:J11"/>
    <mergeCell ref="K10:K11"/>
    <mergeCell ref="L10:L1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PRECIOS - CARBAP</vt:lpstr>
      <vt:lpstr>'LISTA DE PRECIOS - CARBAP'!Área_de_impresión</vt:lpstr>
    </vt:vector>
  </TitlesOfParts>
  <Company>ALLIANCE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Fuente, Julieta</dc:creator>
  <cp:lastModifiedBy>Galderisi, Maria</cp:lastModifiedBy>
  <dcterms:created xsi:type="dcterms:W3CDTF">2017-12-05T18:50:58Z</dcterms:created>
  <dcterms:modified xsi:type="dcterms:W3CDTF">2018-05-02T20:25:12Z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-993606614</vt:i4>
  </property>
  <property fmtid="{D5CDD505-2E9C-101B-9397-08002B2CF9AE}" pid="3" name="_NewReviewCycle">
    <vt:lpwstr/>
  </property>
  <property fmtid="{D5CDD505-2E9C-101B-9397-08002B2CF9AE}" pid="4" name="_EmailSubject">
    <vt:lpwstr>LISTA DE PRECIOS PARA AFILIADOS A CARBAP - MAYO 2018</vt:lpwstr>
  </property>
  <property fmtid="{D5CDD505-2E9C-101B-9397-08002B2CF9AE}" pid="5" name="_AuthorEmail">
    <vt:lpwstr>candelaria.dalmonte@nissan.com.ar</vt:lpwstr>
  </property>
  <property fmtid="{D5CDD505-2E9C-101B-9397-08002B2CF9AE}" pid="6" name="_AuthorEmailDisplayName">
    <vt:lpwstr>Candelaria Dalmonte</vt:lpwstr>
  </property>
</Properties>
</file>