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arbuesf0laam01\DFS\Shared\BUCVESSN\VESP 2018\Lista de Precios\09.Septiembre\"/>
    </mc:Choice>
  </mc:AlternateContent>
  <bookViews>
    <workbookView xWindow="0" yWindow="0" windowWidth="20490" windowHeight="7755"/>
  </bookViews>
  <sheets>
    <sheet name=" AGROPECUARIAS" sheetId="5" r:id="rId1"/>
    <sheet name="Fletes" sheetId="6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5" l="1"/>
  <c r="F48" i="5"/>
  <c r="F47" i="5"/>
  <c r="F46" i="5"/>
  <c r="F45" i="5"/>
  <c r="F44" i="5"/>
  <c r="F43" i="5"/>
  <c r="F42" i="5"/>
  <c r="F41" i="5"/>
  <c r="F40" i="5"/>
  <c r="F39" i="5"/>
  <c r="N13" i="5" l="1"/>
  <c r="F38" i="5"/>
  <c r="F37" i="5"/>
  <c r="F30" i="5"/>
  <c r="F29" i="5"/>
  <c r="F28" i="5"/>
  <c r="F27" i="5"/>
  <c r="F26" i="5"/>
  <c r="F25" i="5"/>
  <c r="F24" i="5"/>
  <c r="F23" i="5"/>
  <c r="F22" i="5"/>
  <c r="F21" i="5"/>
  <c r="F20" i="5"/>
  <c r="F50" i="5"/>
  <c r="F36" i="5"/>
  <c r="F35" i="5"/>
  <c r="F34" i="5"/>
  <c r="F33" i="5"/>
  <c r="F32" i="5"/>
  <c r="F31" i="5"/>
  <c r="F19" i="5"/>
  <c r="F18" i="5"/>
  <c r="F17" i="5"/>
  <c r="F16" i="5"/>
  <c r="F15" i="5"/>
  <c r="F14" i="5"/>
  <c r="D20" i="5" l="1"/>
  <c r="H20" i="5"/>
  <c r="J20" i="5" s="1"/>
  <c r="N20" i="5"/>
  <c r="D21" i="5"/>
  <c r="H21" i="5"/>
  <c r="J21" i="5" s="1"/>
  <c r="N21" i="5"/>
  <c r="D22" i="5"/>
  <c r="H22" i="5"/>
  <c r="J22" i="5" s="1"/>
  <c r="N22" i="5"/>
  <c r="H36" i="5"/>
  <c r="J36" i="5" s="1"/>
  <c r="H35" i="5"/>
  <c r="J35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50" i="5"/>
  <c r="J50" i="5" s="1"/>
  <c r="H49" i="5"/>
  <c r="J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I20" i="5" l="1"/>
  <c r="I21" i="5"/>
  <c r="I22" i="5"/>
  <c r="L22" i="5"/>
  <c r="O22" i="5" s="1"/>
  <c r="L21" i="5"/>
  <c r="O21" i="5" s="1"/>
  <c r="L20" i="5"/>
  <c r="O20" i="5" s="1"/>
  <c r="N15" i="5" l="1"/>
  <c r="N14" i="5"/>
  <c r="N23" i="5"/>
  <c r="D49" i="5" l="1"/>
  <c r="I49" i="5" s="1"/>
  <c r="D48" i="5"/>
  <c r="I48" i="5" s="1"/>
  <c r="D47" i="5"/>
  <c r="I47" i="5" s="1"/>
  <c r="D46" i="5"/>
  <c r="I46" i="5" s="1"/>
  <c r="D45" i="5"/>
  <c r="I45" i="5" s="1"/>
  <c r="D44" i="5"/>
  <c r="I44" i="5" s="1"/>
  <c r="D43" i="5"/>
  <c r="I43" i="5" s="1"/>
  <c r="D42" i="5"/>
  <c r="I42" i="5" s="1"/>
  <c r="D41" i="5"/>
  <c r="I41" i="5" s="1"/>
  <c r="D40" i="5"/>
  <c r="I40" i="5" s="1"/>
  <c r="D39" i="5"/>
  <c r="I39" i="5" s="1"/>
  <c r="D38" i="5"/>
  <c r="I38" i="5" s="1"/>
  <c r="D37" i="5"/>
  <c r="I37" i="5" s="1"/>
  <c r="D50" i="5"/>
  <c r="I50" i="5" s="1"/>
  <c r="D36" i="5"/>
  <c r="I36" i="5" s="1"/>
  <c r="D35" i="5"/>
  <c r="I35" i="5" s="1"/>
  <c r="D34" i="5"/>
  <c r="D33" i="5"/>
  <c r="D32" i="5"/>
  <c r="D31" i="5"/>
  <c r="D30" i="5"/>
  <c r="I30" i="5" s="1"/>
  <c r="D29" i="5"/>
  <c r="I29" i="5" s="1"/>
  <c r="D28" i="5"/>
  <c r="I28" i="5" s="1"/>
  <c r="D27" i="5"/>
  <c r="I27" i="5" s="1"/>
  <c r="D26" i="5"/>
  <c r="I26" i="5" s="1"/>
  <c r="D25" i="5"/>
  <c r="I25" i="5" s="1"/>
  <c r="D24" i="5"/>
  <c r="I24" i="5" s="1"/>
  <c r="D23" i="5"/>
  <c r="I23" i="5" s="1"/>
  <c r="D19" i="5"/>
  <c r="D18" i="5"/>
  <c r="D17" i="5"/>
  <c r="D16" i="5"/>
  <c r="D15" i="5"/>
  <c r="D14" i="5"/>
  <c r="D13" i="5"/>
  <c r="D12" i="5"/>
  <c r="N37" i="5" l="1"/>
  <c r="N41" i="5"/>
  <c r="N34" i="5"/>
  <c r="N35" i="5"/>
  <c r="N36" i="5"/>
  <c r="N38" i="5"/>
  <c r="N39" i="5"/>
  <c r="N40" i="5"/>
  <c r="N42" i="5"/>
  <c r="N43" i="5"/>
  <c r="N44" i="5"/>
  <c r="N45" i="5"/>
  <c r="N46" i="5"/>
  <c r="N47" i="5"/>
  <c r="N48" i="5"/>
  <c r="N49" i="5"/>
  <c r="N50" i="5"/>
  <c r="H34" i="5"/>
  <c r="J34" i="5" s="1"/>
  <c r="I34" i="5" s="1"/>
  <c r="F12" i="5"/>
  <c r="H12" i="5" s="1"/>
  <c r="J12" i="5" s="1"/>
  <c r="I12" i="5" s="1"/>
  <c r="F13" i="5"/>
  <c r="H13" i="5" s="1"/>
  <c r="J13" i="5" s="1"/>
  <c r="I13" i="5" s="1"/>
  <c r="H14" i="5"/>
  <c r="J14" i="5" s="1"/>
  <c r="I14" i="5" s="1"/>
  <c r="H15" i="5"/>
  <c r="J15" i="5" s="1"/>
  <c r="I15" i="5" s="1"/>
  <c r="H16" i="5"/>
  <c r="J16" i="5" s="1"/>
  <c r="I16" i="5" s="1"/>
  <c r="H17" i="5"/>
  <c r="J17" i="5" s="1"/>
  <c r="I17" i="5" s="1"/>
  <c r="H18" i="5"/>
  <c r="J18" i="5" s="1"/>
  <c r="I18" i="5" s="1"/>
  <c r="H19" i="5"/>
  <c r="J19" i="5" s="1"/>
  <c r="I19" i="5" s="1"/>
  <c r="H31" i="5"/>
  <c r="J31" i="5" s="1"/>
  <c r="I31" i="5" s="1"/>
  <c r="H32" i="5"/>
  <c r="J32" i="5" s="1"/>
  <c r="I32" i="5" s="1"/>
  <c r="H33" i="5"/>
  <c r="J33" i="5" s="1"/>
  <c r="I33" i="5" s="1"/>
  <c r="L35" i="5" l="1"/>
  <c r="O35" i="5" s="1"/>
  <c r="L42" i="5"/>
  <c r="O42" i="5" s="1"/>
  <c r="L48" i="5"/>
  <c r="O48" i="5" s="1"/>
  <c r="L44" i="5"/>
  <c r="O44" i="5" s="1"/>
  <c r="L39" i="5"/>
  <c r="O39" i="5" s="1"/>
  <c r="L49" i="5"/>
  <c r="O49" i="5" s="1"/>
  <c r="L45" i="5"/>
  <c r="O45" i="5" s="1"/>
  <c r="L36" i="5"/>
  <c r="O36" i="5" s="1"/>
  <c r="L40" i="5"/>
  <c r="O40" i="5" s="1"/>
  <c r="L43" i="5" l="1"/>
  <c r="O43" i="5" s="1"/>
  <c r="L46" i="5"/>
  <c r="O46" i="5" s="1"/>
  <c r="L50" i="5"/>
  <c r="O50" i="5" s="1"/>
  <c r="L34" i="5"/>
  <c r="O34" i="5" s="1"/>
  <c r="L47" i="5"/>
  <c r="O47" i="5" s="1"/>
  <c r="L38" i="5"/>
  <c r="O38" i="5" s="1"/>
  <c r="L41" i="5"/>
  <c r="O41" i="5" s="1"/>
  <c r="L37" i="5" l="1"/>
  <c r="O37" i="5" s="1"/>
  <c r="N31" i="5"/>
  <c r="L31" i="5" l="1"/>
  <c r="O31" i="5" s="1"/>
  <c r="N27" i="5" l="1"/>
  <c r="L23" i="5" l="1"/>
  <c r="O23" i="5" s="1"/>
  <c r="L27" i="5"/>
  <c r="O27" i="5" s="1"/>
  <c r="L14" i="5"/>
  <c r="O14" i="5" s="1"/>
  <c r="N28" i="5" l="1"/>
  <c r="L28" i="5" l="1"/>
  <c r="O28" i="5" s="1"/>
  <c r="N32" i="5"/>
  <c r="L32" i="5" l="1"/>
  <c r="O32" i="5" s="1"/>
  <c r="N33" i="5" l="1"/>
  <c r="N30" i="5"/>
  <c r="N29" i="5"/>
  <c r="N26" i="5"/>
  <c r="N25" i="5"/>
  <c r="N24" i="5"/>
  <c r="N19" i="5"/>
  <c r="N18" i="5"/>
  <c r="N17" i="5"/>
  <c r="N16" i="5"/>
  <c r="N12" i="5"/>
  <c r="L33" i="5" l="1"/>
  <c r="O33" i="5" s="1"/>
  <c r="L25" i="5"/>
  <c r="O25" i="5" s="1"/>
  <c r="L26" i="5"/>
  <c r="O26" i="5" s="1"/>
  <c r="L29" i="5"/>
  <c r="O29" i="5" s="1"/>
  <c r="L12" i="5" l="1"/>
  <c r="O12" i="5" s="1"/>
  <c r="L17" i="5" l="1"/>
  <c r="O17" i="5" s="1"/>
  <c r="L24" i="5"/>
  <c r="O24" i="5" s="1"/>
  <c r="L30" i="5"/>
  <c r="O30" i="5" s="1"/>
  <c r="L15" i="5"/>
  <c r="O15" i="5" s="1"/>
  <c r="L19" i="5"/>
  <c r="O19" i="5" s="1"/>
  <c r="L16" i="5"/>
  <c r="O16" i="5" s="1"/>
  <c r="L13" i="5"/>
  <c r="O13" i="5" s="1"/>
  <c r="L18" i="5"/>
  <c r="O18" i="5" s="1"/>
</calcChain>
</file>

<file path=xl/sharedStrings.xml><?xml version="1.0" encoding="utf-8"?>
<sst xmlns="http://schemas.openxmlformats.org/spreadsheetml/2006/main" count="145" uniqueCount="74">
  <si>
    <t>FACTURA GM</t>
  </si>
  <si>
    <t>FACTURA DEALER</t>
  </si>
  <si>
    <t>MODELO</t>
  </si>
  <si>
    <t>VERSIÓN</t>
  </si>
  <si>
    <t>TOTAL</t>
  </si>
  <si>
    <t>Disponibilidad</t>
  </si>
  <si>
    <t>FLETE (ZONA MÁS CERCANA)</t>
  </si>
  <si>
    <t>PRECIO PUBLICO NETO</t>
  </si>
  <si>
    <t>PRECIO VTAS CORP NETO</t>
  </si>
  <si>
    <t xml:space="preserve">BONIFICACIÓN </t>
  </si>
  <si>
    <t>COBALT</t>
  </si>
  <si>
    <t>CRUZE</t>
  </si>
  <si>
    <t>MONTANA</t>
  </si>
  <si>
    <t>S10</t>
  </si>
  <si>
    <t>ONIX</t>
  </si>
  <si>
    <t>PRISMA</t>
  </si>
  <si>
    <t>FACTURA
 GM</t>
  </si>
  <si>
    <t>FORM.</t>
  </si>
  <si>
    <r>
      <t xml:space="preserve">PRECIO VTAS CORP </t>
    </r>
    <r>
      <rPr>
        <b/>
        <u/>
        <sz val="10"/>
        <color theme="1"/>
        <rFont val="Calibri"/>
        <family val="2"/>
        <scheme val="minor"/>
      </rPr>
      <t>CON IVA</t>
    </r>
    <r>
      <rPr>
        <b/>
        <sz val="10"/>
        <color theme="1"/>
        <rFont val="Calibri"/>
        <family val="2"/>
        <scheme val="minor"/>
      </rPr>
      <t xml:space="preserve"> e Imp interno</t>
    </r>
  </si>
  <si>
    <t>TRAILBLAZER</t>
  </si>
  <si>
    <t>PRISMA 4P 1.4 N LTZ A/T</t>
  </si>
  <si>
    <t>ONIX 5P 1.4 N LT M/T</t>
  </si>
  <si>
    <t>ONIX 5P 1.4 N LTZ M/T</t>
  </si>
  <si>
    <t>ONIX 5P 1.4 N LTZ A/T</t>
  </si>
  <si>
    <t>CRUZE 5P 1.4 TURBO LT MT</t>
  </si>
  <si>
    <t>CRUZE 5P 1.4 TURBO LTZ MT</t>
  </si>
  <si>
    <t>CRUZE 5P 1.4 TURBO LTZ AT</t>
  </si>
  <si>
    <t>CRUZE 5P 1.4 TURBO LTZ AT +</t>
  </si>
  <si>
    <t>CRUZE 4P 1.4 TURBO LT MT</t>
  </si>
  <si>
    <t>CRUZE 4P 1.4 TURBO LTZ MT</t>
  </si>
  <si>
    <t>CRUZE 4P 1.4 TURBO LTZ AT</t>
  </si>
  <si>
    <t>CRUZE 4P 1.4 TURBO LTZ AT +</t>
  </si>
  <si>
    <t>MONTANA 1.8 LS AA+DIR</t>
  </si>
  <si>
    <t>S10 CD 2.8 TD 4X4 LTZ AT</t>
  </si>
  <si>
    <t>TRAILBLAZER 2.8 CTDI 4X4 LTZ AT</t>
  </si>
  <si>
    <t>PRISMA 4P 1.4 N LT M/T</t>
  </si>
  <si>
    <t>PRISMA 4P 1.4 N LTZ M/T</t>
  </si>
  <si>
    <t>COBALT LTZ 1.8N AT</t>
  </si>
  <si>
    <t>CENTRO</t>
  </si>
  <si>
    <t>OESTE</t>
  </si>
  <si>
    <t>NORTE</t>
  </si>
  <si>
    <t>SUR</t>
  </si>
  <si>
    <t>RESTO</t>
  </si>
  <si>
    <t>MONTANA &amp; S10</t>
  </si>
  <si>
    <t>COBALT LTZ 1.8N MT</t>
  </si>
  <si>
    <t>ONIX JOY 5P 1.4 N LS MT +</t>
  </si>
  <si>
    <t>PRISMA JOY 4P 1.4 N LS MT +</t>
  </si>
  <si>
    <t xml:space="preserve">COBALT LT 1.8N MT </t>
  </si>
  <si>
    <t>TRACKER FWD LTZ</t>
  </si>
  <si>
    <t xml:space="preserve">TRACKER AWD LTZ + </t>
  </si>
  <si>
    <t>MONTANA 1.8 LS PACK</t>
  </si>
  <si>
    <t>S10 CD 2.8 TD 4X2 LTZ</t>
  </si>
  <si>
    <t>S10 CD 2.8 TD 4X2 HC</t>
  </si>
  <si>
    <t>S10 CD 2.8TD 4X4 HC MT</t>
  </si>
  <si>
    <t>S10 CD 2.8TD 4X4 HC AT</t>
  </si>
  <si>
    <t>TRACKER</t>
  </si>
  <si>
    <t>Ahorro c/Iva</t>
  </si>
  <si>
    <t>PRECIO PUBLICO C/Iva</t>
  </si>
  <si>
    <t>TOTAL NETO</t>
  </si>
  <si>
    <t xml:space="preserve">        LISTA DE PRECIOS CHEVROLET - ACUERDOS AGROPECUARIOS 2018</t>
  </si>
  <si>
    <t>0-30 Días</t>
  </si>
  <si>
    <t>0-45 Días</t>
  </si>
  <si>
    <t>Nueva SPIN</t>
  </si>
  <si>
    <t>VIGENCIA 31/08</t>
  </si>
  <si>
    <t>SPIN 1.8 N LT MT</t>
  </si>
  <si>
    <t>SPIN 1.8 N LTZ MT</t>
  </si>
  <si>
    <t>SPIN 1.8 N LTZ MT 7 A</t>
  </si>
  <si>
    <t>SPIN 1.8 N LTZ AT 7 A</t>
  </si>
  <si>
    <t>S10 CS 2.8 TD 4X2 LS MT</t>
  </si>
  <si>
    <t>S10 CS 2.8 TD 4X4 LS MT</t>
  </si>
  <si>
    <t>S10 CD 2.8 TD 4X2 LS MT</t>
  </si>
  <si>
    <t>S10 CD 2.8 TD 4X4 LS MT</t>
  </si>
  <si>
    <t>S10 CD 2.8 TD 4X2 LT MT</t>
  </si>
  <si>
    <t>S10 CD 2.8 TD 4X4 LT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</si>
</sst>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&quot;$&quot;\ * #,##0.00_ ;_ &quot;$&quot;\ * \-#,##0.00_ ;_ &quot;$&quot;\ * &quot;-&quot;??_ ;_ @_ "/>
    <numFmt numFmtId="165" formatCode="#,##0_ ;\-#,##0\ "/>
    <numFmt numFmtId="166" formatCode="_ &quot;$&quot;\ * #,##0_ ;_ &quot;$&quot;\ * \-#,##0_ ;_ &quot;$&quot;\ * &quot;-&quot;??_ ;_ @_ "/>
    <numFmt numFmtId="167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0"/>
      <name val="GM Sans Regular"/>
    </font>
    <font>
      <b/>
      <sz val="1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8" fillId="3" borderId="14" xfId="1" applyNumberFormat="1" applyFont="1" applyFill="1" applyBorder="1" applyAlignment="1" applyProtection="1">
      <alignment horizontal="center" vertical="center"/>
    </xf>
    <xf numFmtId="3" fontId="8" fillId="3" borderId="14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  <xf numFmtId="166" fontId="9" fillId="0" borderId="6" xfId="1" applyNumberFormat="1" applyFont="1" applyFill="1" applyBorder="1" applyAlignment="1" applyProtection="1">
      <alignment horizontal="center" vertical="center"/>
    </xf>
    <xf numFmtId="3" fontId="8" fillId="3" borderId="14" xfId="1" applyNumberFormat="1" applyFont="1" applyFill="1" applyBorder="1" applyAlignment="1" applyProtection="1">
      <alignment horizontal="center" vertical="center"/>
    </xf>
    <xf numFmtId="3" fontId="10" fillId="8" borderId="14" xfId="1" applyNumberFormat="1" applyFont="1" applyFill="1" applyBorder="1" applyAlignment="1" applyProtection="1">
      <alignment horizontal="center" vertical="center"/>
    </xf>
    <xf numFmtId="3" fontId="10" fillId="9" borderId="14" xfId="1" applyNumberFormat="1" applyFont="1" applyFill="1" applyBorder="1" applyAlignment="1" applyProtection="1">
      <alignment horizontal="center" vertical="center"/>
    </xf>
    <xf numFmtId="166" fontId="11" fillId="10" borderId="14" xfId="1" applyNumberFormat="1" applyFont="1" applyFill="1" applyBorder="1" applyAlignment="1" applyProtection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" fontId="8" fillId="0" borderId="14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0" fillId="3" borderId="22" xfId="0" applyFill="1" applyBorder="1"/>
    <xf numFmtId="0" fontId="0" fillId="3" borderId="25" xfId="0" applyFill="1" applyBorder="1"/>
    <xf numFmtId="0" fontId="0" fillId="0" borderId="14" xfId="0" applyBorder="1"/>
    <xf numFmtId="0" fontId="0" fillId="11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0" fillId="12" borderId="14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24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tabSelected="1" view="pageBreakPreview" topLeftCell="A24" zoomScale="90" zoomScaleNormal="100" zoomScaleSheetLayoutView="90" workbookViewId="0">
      <selection activeCell="J52" sqref="J52"/>
    </sheetView>
  </sheetViews>
  <sheetFormatPr defaultColWidth="9.140625" defaultRowHeight="15" x14ac:dyDescent="0.25"/>
  <cols>
    <col min="1" max="1" width="12.28515625" style="23" customWidth="1"/>
    <col min="2" max="2" width="30.85546875" style="1" bestFit="1" customWidth="1"/>
    <col min="3" max="4" width="12.28515625" style="1" customWidth="1"/>
    <col min="5" max="5" width="2.140625" style="1" customWidth="1"/>
    <col min="6" max="6" width="11.5703125" style="1" customWidth="1"/>
    <col min="7" max="7" width="12.7109375" style="1" customWidth="1"/>
    <col min="8" max="8" width="12.42578125" style="1" customWidth="1"/>
    <col min="9" max="9" width="10.7109375" style="1" bestFit="1" customWidth="1"/>
    <col min="10" max="10" width="13" style="1" customWidth="1"/>
    <col min="11" max="11" width="10.28515625" style="1" customWidth="1"/>
    <col min="12" max="12" width="12.7109375" style="1" customWidth="1"/>
    <col min="13" max="13" width="11.85546875" style="1" customWidth="1"/>
    <col min="14" max="14" width="10.7109375" style="1" customWidth="1"/>
    <col min="15" max="15" width="14.7109375" style="1" customWidth="1"/>
    <col min="16" max="16" width="13.28515625" customWidth="1"/>
    <col min="18" max="25" width="9.140625" style="20"/>
  </cols>
  <sheetData>
    <row r="1" spans="1:23" ht="12.75" hidden="1" customHeight="1" x14ac:dyDescent="0.25">
      <c r="J1" s="48" t="s">
        <v>0</v>
      </c>
      <c r="K1" s="48"/>
      <c r="L1" s="48"/>
      <c r="M1" s="49" t="s">
        <v>1</v>
      </c>
      <c r="N1" s="50"/>
    </row>
    <row r="2" spans="1:23" ht="12.75" customHeight="1" thickBot="1" x14ac:dyDescent="0.3">
      <c r="A2" s="24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4"/>
      <c r="N2" s="4"/>
    </row>
    <row r="3" spans="1:23" ht="12.75" customHeight="1" x14ac:dyDescent="0.25">
      <c r="A3" s="51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6"/>
    </row>
    <row r="4" spans="1:23" ht="12.75" customHeight="1" thickBo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27"/>
    </row>
    <row r="5" spans="1:23" ht="12.75" customHeight="1" thickBot="1" x14ac:dyDescent="0.3">
      <c r="A5" s="25"/>
      <c r="B5" s="4"/>
      <c r="C5" s="2"/>
      <c r="D5" s="2"/>
      <c r="E5" s="2"/>
      <c r="G5" s="2"/>
      <c r="H5" s="2"/>
      <c r="I5" s="2"/>
    </row>
    <row r="6" spans="1:23" ht="12.75" customHeight="1" x14ac:dyDescent="0.25">
      <c r="A6" s="55" t="s">
        <v>2</v>
      </c>
      <c r="B6" s="55" t="s">
        <v>3</v>
      </c>
      <c r="C6" s="33"/>
      <c r="D6" s="33"/>
      <c r="E6" s="33"/>
      <c r="F6" s="32" t="s">
        <v>63</v>
      </c>
      <c r="G6" s="5"/>
      <c r="H6" s="5"/>
      <c r="I6" s="5"/>
      <c r="J6" s="58" t="s">
        <v>0</v>
      </c>
      <c r="K6" s="59"/>
      <c r="L6" s="60"/>
      <c r="M6" s="61" t="s">
        <v>1</v>
      </c>
      <c r="N6" s="62"/>
      <c r="O6" s="63" t="s">
        <v>4</v>
      </c>
      <c r="P6" s="36" t="s">
        <v>5</v>
      </c>
    </row>
    <row r="7" spans="1:23" ht="12.75" customHeight="1" x14ac:dyDescent="0.25">
      <c r="A7" s="56"/>
      <c r="B7" s="56"/>
      <c r="C7" s="5"/>
      <c r="D7" s="5"/>
      <c r="E7" s="5"/>
      <c r="F7" s="5"/>
      <c r="G7" s="5"/>
      <c r="H7" s="5"/>
      <c r="J7" s="39" t="s">
        <v>18</v>
      </c>
      <c r="K7" s="39" t="s">
        <v>6</v>
      </c>
      <c r="L7" s="39" t="s">
        <v>16</v>
      </c>
      <c r="M7" s="42" t="s">
        <v>17</v>
      </c>
      <c r="N7" s="45" t="s">
        <v>1</v>
      </c>
      <c r="O7" s="64"/>
      <c r="P7" s="37"/>
    </row>
    <row r="8" spans="1:23" ht="12.75" customHeight="1" x14ac:dyDescent="0.25">
      <c r="A8" s="56"/>
      <c r="B8" s="56"/>
      <c r="C8" s="66" t="s">
        <v>7</v>
      </c>
      <c r="D8" s="66" t="s">
        <v>57</v>
      </c>
      <c r="E8" s="5"/>
      <c r="F8" s="55" t="s">
        <v>8</v>
      </c>
      <c r="G8" s="55" t="s">
        <v>9</v>
      </c>
      <c r="H8" s="55" t="s">
        <v>58</v>
      </c>
      <c r="I8" s="69" t="s">
        <v>56</v>
      </c>
      <c r="J8" s="40"/>
      <c r="K8" s="40"/>
      <c r="L8" s="40"/>
      <c r="M8" s="43"/>
      <c r="N8" s="46"/>
      <c r="O8" s="64"/>
      <c r="P8" s="37"/>
    </row>
    <row r="9" spans="1:23" ht="12.75" customHeight="1" x14ac:dyDescent="0.25">
      <c r="A9" s="56"/>
      <c r="B9" s="56"/>
      <c r="C9" s="67"/>
      <c r="D9" s="67"/>
      <c r="E9" s="5"/>
      <c r="F9" s="56"/>
      <c r="G9" s="56"/>
      <c r="H9" s="56"/>
      <c r="I9" s="70"/>
      <c r="J9" s="40"/>
      <c r="K9" s="40"/>
      <c r="L9" s="40"/>
      <c r="M9" s="43"/>
      <c r="N9" s="46"/>
      <c r="O9" s="64"/>
      <c r="P9" s="37"/>
    </row>
    <row r="10" spans="1:23" ht="15.75" thickBot="1" x14ac:dyDescent="0.3">
      <c r="A10" s="57"/>
      <c r="B10" s="57"/>
      <c r="C10" s="68"/>
      <c r="D10" s="68"/>
      <c r="E10" s="5"/>
      <c r="F10" s="57"/>
      <c r="G10" s="57"/>
      <c r="H10" s="57"/>
      <c r="I10" s="71"/>
      <c r="J10" s="41"/>
      <c r="K10" s="41"/>
      <c r="L10" s="41"/>
      <c r="M10" s="44"/>
      <c r="N10" s="47"/>
      <c r="O10" s="65"/>
      <c r="P10" s="38"/>
      <c r="W10" s="21"/>
    </row>
    <row r="11" spans="1:23" ht="7.5" customHeight="1" thickBot="1" x14ac:dyDescent="0.3">
      <c r="A11" s="6"/>
      <c r="B11" s="6"/>
      <c r="C11" s="7"/>
      <c r="D11" s="7"/>
      <c r="E11" s="5"/>
      <c r="F11" s="7"/>
      <c r="G11" s="7"/>
      <c r="H11" s="7"/>
      <c r="I11" s="7"/>
      <c r="J11" s="8"/>
      <c r="K11" s="8"/>
      <c r="L11" s="8"/>
      <c r="M11" s="6"/>
      <c r="N11" s="6"/>
      <c r="O11" s="9"/>
    </row>
    <row r="12" spans="1:23" ht="15.75" thickBot="1" x14ac:dyDescent="0.3">
      <c r="A12" s="19" t="s">
        <v>14</v>
      </c>
      <c r="B12" s="18" t="s">
        <v>45</v>
      </c>
      <c r="C12" s="22">
        <v>370165.29</v>
      </c>
      <c r="D12" s="22">
        <f t="shared" ref="D12:D50" si="0">+C12*1.21</f>
        <v>447900.00089999998</v>
      </c>
      <c r="E12" s="5"/>
      <c r="F12" s="10">
        <f t="shared" ref="F12:F50" si="1">+C12*0.91</f>
        <v>336850.41389999999</v>
      </c>
      <c r="G12" s="15">
        <v>5620</v>
      </c>
      <c r="H12" s="11">
        <f t="shared" ref="H12:H50" si="2">+F12-G12</f>
        <v>331230.41389999999</v>
      </c>
      <c r="I12" s="35">
        <f t="shared" ref="I12:I50" si="3">+D12-J12</f>
        <v>47111.200080999988</v>
      </c>
      <c r="J12" s="16">
        <f t="shared" ref="J12:J50" si="4">+H12*1.21</f>
        <v>400788.800819</v>
      </c>
      <c r="K12" s="16">
        <v>7938</v>
      </c>
      <c r="L12" s="12">
        <f t="shared" ref="L12:L33" si="5">SUM(J12:K12)</f>
        <v>408726.800819</v>
      </c>
      <c r="M12" s="17">
        <v>2175</v>
      </c>
      <c r="N12" s="17">
        <f t="shared" ref="N12:N33" si="6">SUM(M12:M12)</f>
        <v>2175</v>
      </c>
      <c r="O12" s="13">
        <f t="shared" ref="O12:O33" si="7">+L12+N12</f>
        <v>410901.800819</v>
      </c>
      <c r="P12" s="14" t="s">
        <v>60</v>
      </c>
    </row>
    <row r="13" spans="1:23" ht="15.75" thickBot="1" x14ac:dyDescent="0.3">
      <c r="A13" s="19" t="s">
        <v>14</v>
      </c>
      <c r="B13" s="18" t="s">
        <v>21</v>
      </c>
      <c r="C13" s="22">
        <v>424710.74</v>
      </c>
      <c r="D13" s="22">
        <f t="shared" si="0"/>
        <v>513899.99539999996</v>
      </c>
      <c r="E13" s="5"/>
      <c r="F13" s="10">
        <f t="shared" si="1"/>
        <v>386486.77340000001</v>
      </c>
      <c r="G13" s="15">
        <v>5620</v>
      </c>
      <c r="H13" s="11">
        <f t="shared" si="2"/>
        <v>380866.77340000001</v>
      </c>
      <c r="I13" s="35">
        <f t="shared" si="3"/>
        <v>53051.199585999944</v>
      </c>
      <c r="J13" s="16">
        <f t="shared" si="4"/>
        <v>460848.79581400001</v>
      </c>
      <c r="K13" s="16">
        <v>7938</v>
      </c>
      <c r="L13" s="12">
        <f t="shared" si="5"/>
        <v>468786.79581400001</v>
      </c>
      <c r="M13" s="17">
        <v>2175</v>
      </c>
      <c r="N13" s="17">
        <f>SUM(M13:M13)</f>
        <v>2175</v>
      </c>
      <c r="O13" s="13">
        <f t="shared" si="7"/>
        <v>470961.79581400001</v>
      </c>
      <c r="P13" s="14" t="s">
        <v>60</v>
      </c>
    </row>
    <row r="14" spans="1:23" ht="15.75" thickBot="1" x14ac:dyDescent="0.3">
      <c r="A14" s="19" t="s">
        <v>14</v>
      </c>
      <c r="B14" s="18" t="s">
        <v>22</v>
      </c>
      <c r="C14" s="22">
        <v>463553.72</v>
      </c>
      <c r="D14" s="22">
        <f t="shared" si="0"/>
        <v>560900.00119999994</v>
      </c>
      <c r="E14" s="5"/>
      <c r="F14" s="10">
        <f t="shared" si="1"/>
        <v>421833.88519999996</v>
      </c>
      <c r="G14" s="15">
        <v>5620</v>
      </c>
      <c r="H14" s="11">
        <f t="shared" si="2"/>
        <v>416213.88519999996</v>
      </c>
      <c r="I14" s="35">
        <f>+D14-J14</f>
        <v>57281.200108000019</v>
      </c>
      <c r="J14" s="16">
        <f t="shared" si="4"/>
        <v>503618.80109199992</v>
      </c>
      <c r="K14" s="16">
        <v>7938</v>
      </c>
      <c r="L14" s="12">
        <f t="shared" si="5"/>
        <v>511556.80109199992</v>
      </c>
      <c r="M14" s="17">
        <v>2175</v>
      </c>
      <c r="N14" s="17">
        <f t="shared" si="6"/>
        <v>2175</v>
      </c>
      <c r="O14" s="13">
        <f t="shared" si="7"/>
        <v>513731.80109199992</v>
      </c>
      <c r="P14" s="14" t="s">
        <v>60</v>
      </c>
    </row>
    <row r="15" spans="1:23" ht="15.75" thickBot="1" x14ac:dyDescent="0.3">
      <c r="A15" s="19" t="s">
        <v>14</v>
      </c>
      <c r="B15" s="18" t="s">
        <v>23</v>
      </c>
      <c r="C15" s="22">
        <v>493305.79</v>
      </c>
      <c r="D15" s="22">
        <f t="shared" si="0"/>
        <v>596900.00589999999</v>
      </c>
      <c r="E15" s="5"/>
      <c r="F15" s="10">
        <f t="shared" si="1"/>
        <v>448908.26890000002</v>
      </c>
      <c r="G15" s="15">
        <v>5620</v>
      </c>
      <c r="H15" s="11">
        <f t="shared" si="2"/>
        <v>443288.26890000002</v>
      </c>
      <c r="I15" s="35">
        <f t="shared" si="3"/>
        <v>60521.200530999922</v>
      </c>
      <c r="J15" s="16">
        <f t="shared" si="4"/>
        <v>536378.80536900007</v>
      </c>
      <c r="K15" s="16">
        <v>7938</v>
      </c>
      <c r="L15" s="12">
        <f t="shared" si="5"/>
        <v>544316.80536900007</v>
      </c>
      <c r="M15" s="17">
        <v>2175</v>
      </c>
      <c r="N15" s="17">
        <f t="shared" si="6"/>
        <v>2175</v>
      </c>
      <c r="O15" s="13">
        <f t="shared" si="7"/>
        <v>546491.80536900007</v>
      </c>
      <c r="P15" s="14" t="s">
        <v>60</v>
      </c>
    </row>
    <row r="16" spans="1:23" ht="15.75" thickBot="1" x14ac:dyDescent="0.3">
      <c r="A16" s="19" t="s">
        <v>15</v>
      </c>
      <c r="B16" s="18" t="s">
        <v>46</v>
      </c>
      <c r="C16" s="22">
        <v>393305.79</v>
      </c>
      <c r="D16" s="22">
        <f t="shared" si="0"/>
        <v>475900.00589999999</v>
      </c>
      <c r="E16" s="5"/>
      <c r="F16" s="10">
        <f t="shared" si="1"/>
        <v>357908.26889999997</v>
      </c>
      <c r="G16" s="15">
        <v>6322</v>
      </c>
      <c r="H16" s="11">
        <f t="shared" si="2"/>
        <v>351586.26889999997</v>
      </c>
      <c r="I16" s="35">
        <f t="shared" si="3"/>
        <v>50480.620531000022</v>
      </c>
      <c r="J16" s="16">
        <f t="shared" si="4"/>
        <v>425419.38536899997</v>
      </c>
      <c r="K16" s="16">
        <v>9027</v>
      </c>
      <c r="L16" s="12">
        <f t="shared" si="5"/>
        <v>434446.38536899997</v>
      </c>
      <c r="M16" s="17">
        <v>2175</v>
      </c>
      <c r="N16" s="17">
        <f t="shared" si="6"/>
        <v>2175</v>
      </c>
      <c r="O16" s="13">
        <f t="shared" si="7"/>
        <v>436621.38536899997</v>
      </c>
      <c r="P16" s="14" t="s">
        <v>60</v>
      </c>
    </row>
    <row r="17" spans="1:16" ht="15.75" thickBot="1" x14ac:dyDescent="0.3">
      <c r="A17" s="19" t="s">
        <v>15</v>
      </c>
      <c r="B17" s="18" t="s">
        <v>35</v>
      </c>
      <c r="C17" s="22">
        <v>441239.67</v>
      </c>
      <c r="D17" s="22">
        <f t="shared" si="0"/>
        <v>533900.00069999998</v>
      </c>
      <c r="E17" s="5"/>
      <c r="F17" s="10">
        <f t="shared" si="1"/>
        <v>401528.09970000002</v>
      </c>
      <c r="G17" s="15">
        <v>6322</v>
      </c>
      <c r="H17" s="11">
        <f t="shared" si="2"/>
        <v>395206.09970000002</v>
      </c>
      <c r="I17" s="35">
        <f t="shared" si="3"/>
        <v>55700.620062999951</v>
      </c>
      <c r="J17" s="16">
        <f t="shared" si="4"/>
        <v>478199.38063700002</v>
      </c>
      <c r="K17" s="16">
        <v>9027</v>
      </c>
      <c r="L17" s="12">
        <f t="shared" si="5"/>
        <v>487226.38063700002</v>
      </c>
      <c r="M17" s="17">
        <v>2175</v>
      </c>
      <c r="N17" s="17">
        <f t="shared" si="6"/>
        <v>2175</v>
      </c>
      <c r="O17" s="13">
        <f t="shared" si="7"/>
        <v>489401.38063700002</v>
      </c>
      <c r="P17" s="14" t="s">
        <v>60</v>
      </c>
    </row>
    <row r="18" spans="1:16" ht="15.75" thickBot="1" x14ac:dyDescent="0.3">
      <c r="A18" s="19" t="s">
        <v>15</v>
      </c>
      <c r="B18" s="18" t="s">
        <v>36</v>
      </c>
      <c r="C18" s="22">
        <v>480082.64</v>
      </c>
      <c r="D18" s="22">
        <f t="shared" si="0"/>
        <v>580899.99439999997</v>
      </c>
      <c r="E18" s="5"/>
      <c r="F18" s="10">
        <f t="shared" si="1"/>
        <v>436875.20240000001</v>
      </c>
      <c r="G18" s="15">
        <v>6322</v>
      </c>
      <c r="H18" s="11">
        <f t="shared" si="2"/>
        <v>430553.20240000001</v>
      </c>
      <c r="I18" s="35">
        <f t="shared" si="3"/>
        <v>59930.619495999999</v>
      </c>
      <c r="J18" s="16">
        <f t="shared" si="4"/>
        <v>520969.37490399997</v>
      </c>
      <c r="K18" s="16">
        <v>9027</v>
      </c>
      <c r="L18" s="12">
        <f t="shared" si="5"/>
        <v>529996.37490399997</v>
      </c>
      <c r="M18" s="17">
        <v>2175</v>
      </c>
      <c r="N18" s="17">
        <f t="shared" si="6"/>
        <v>2175</v>
      </c>
      <c r="O18" s="13">
        <f t="shared" si="7"/>
        <v>532171.37490399997</v>
      </c>
      <c r="P18" s="14" t="s">
        <v>60</v>
      </c>
    </row>
    <row r="19" spans="1:16" ht="15.75" thickBot="1" x14ac:dyDescent="0.3">
      <c r="A19" s="19" t="s">
        <v>15</v>
      </c>
      <c r="B19" s="18" t="s">
        <v>20</v>
      </c>
      <c r="C19" s="22">
        <v>507355.37</v>
      </c>
      <c r="D19" s="22">
        <f t="shared" si="0"/>
        <v>613899.99769999995</v>
      </c>
      <c r="E19" s="5"/>
      <c r="F19" s="10">
        <f t="shared" si="1"/>
        <v>461693.38670000003</v>
      </c>
      <c r="G19" s="15">
        <v>6322</v>
      </c>
      <c r="H19" s="11">
        <f t="shared" si="2"/>
        <v>455371.38670000003</v>
      </c>
      <c r="I19" s="35">
        <f t="shared" si="3"/>
        <v>62900.619792999933</v>
      </c>
      <c r="J19" s="16">
        <f t="shared" si="4"/>
        <v>550999.37790700002</v>
      </c>
      <c r="K19" s="16">
        <v>9027</v>
      </c>
      <c r="L19" s="12">
        <f t="shared" si="5"/>
        <v>560026.37790700002</v>
      </c>
      <c r="M19" s="17">
        <v>2175</v>
      </c>
      <c r="N19" s="17">
        <f t="shared" si="6"/>
        <v>2175</v>
      </c>
      <c r="O19" s="13">
        <f t="shared" si="7"/>
        <v>562201.37790700002</v>
      </c>
      <c r="P19" s="14" t="s">
        <v>60</v>
      </c>
    </row>
    <row r="20" spans="1:16" ht="15.75" thickBot="1" x14ac:dyDescent="0.3">
      <c r="A20" s="19" t="s">
        <v>10</v>
      </c>
      <c r="B20" s="18" t="s">
        <v>47</v>
      </c>
      <c r="C20" s="22">
        <v>476776.86</v>
      </c>
      <c r="D20" s="22">
        <f t="shared" si="0"/>
        <v>576900.00059999991</v>
      </c>
      <c r="E20" s="5"/>
      <c r="F20" s="10">
        <f>+C20*0.87</f>
        <v>414795.86819999997</v>
      </c>
      <c r="G20" s="15">
        <v>31612</v>
      </c>
      <c r="H20" s="11">
        <f t="shared" si="2"/>
        <v>383183.86819999997</v>
      </c>
      <c r="I20" s="35">
        <f t="shared" si="3"/>
        <v>113247.52007799997</v>
      </c>
      <c r="J20" s="16">
        <f t="shared" si="4"/>
        <v>463652.48052199994</v>
      </c>
      <c r="K20" s="16">
        <v>9027</v>
      </c>
      <c r="L20" s="12">
        <f t="shared" si="5"/>
        <v>472679.48052199994</v>
      </c>
      <c r="M20" s="17">
        <v>2175</v>
      </c>
      <c r="N20" s="17">
        <f t="shared" si="6"/>
        <v>2175</v>
      </c>
      <c r="O20" s="13">
        <f t="shared" si="7"/>
        <v>474854.48052199994</v>
      </c>
      <c r="P20" s="14" t="s">
        <v>60</v>
      </c>
    </row>
    <row r="21" spans="1:16" ht="15.75" thickBot="1" x14ac:dyDescent="0.3">
      <c r="A21" s="19" t="s">
        <v>10</v>
      </c>
      <c r="B21" s="18" t="s">
        <v>44</v>
      </c>
      <c r="C21" s="22">
        <v>509008.26</v>
      </c>
      <c r="D21" s="22">
        <f t="shared" si="0"/>
        <v>615899.99459999998</v>
      </c>
      <c r="E21" s="5"/>
      <c r="F21" s="10">
        <f t="shared" ref="F21:F30" si="8">+C21*0.87</f>
        <v>442837.1862</v>
      </c>
      <c r="G21" s="15">
        <v>27397</v>
      </c>
      <c r="H21" s="11">
        <f t="shared" si="2"/>
        <v>415440.1862</v>
      </c>
      <c r="I21" s="35">
        <f t="shared" si="3"/>
        <v>113217.36929800001</v>
      </c>
      <c r="J21" s="16">
        <f t="shared" si="4"/>
        <v>502682.62530199997</v>
      </c>
      <c r="K21" s="16">
        <v>9027</v>
      </c>
      <c r="L21" s="12">
        <f t="shared" si="5"/>
        <v>511709.62530199997</v>
      </c>
      <c r="M21" s="17">
        <v>2175</v>
      </c>
      <c r="N21" s="17">
        <f t="shared" si="6"/>
        <v>2175</v>
      </c>
      <c r="O21" s="13">
        <f t="shared" si="7"/>
        <v>513884.62530199997</v>
      </c>
      <c r="P21" s="14" t="s">
        <v>60</v>
      </c>
    </row>
    <row r="22" spans="1:16" ht="15.75" thickBot="1" x14ac:dyDescent="0.3">
      <c r="A22" s="19" t="s">
        <v>10</v>
      </c>
      <c r="B22" s="18" t="s">
        <v>37</v>
      </c>
      <c r="C22" s="22">
        <v>537933.88</v>
      </c>
      <c r="D22" s="22">
        <f t="shared" si="0"/>
        <v>650899.99479999999</v>
      </c>
      <c r="E22" s="5"/>
      <c r="F22" s="10">
        <f t="shared" si="8"/>
        <v>468002.47560000001</v>
      </c>
      <c r="G22" s="15">
        <v>28099</v>
      </c>
      <c r="H22" s="11">
        <f t="shared" si="2"/>
        <v>439903.47560000001</v>
      </c>
      <c r="I22" s="35">
        <f t="shared" si="3"/>
        <v>118616.78932400001</v>
      </c>
      <c r="J22" s="16">
        <f t="shared" si="4"/>
        <v>532283.20547599997</v>
      </c>
      <c r="K22" s="16">
        <v>9027</v>
      </c>
      <c r="L22" s="12">
        <f t="shared" si="5"/>
        <v>541310.20547599997</v>
      </c>
      <c r="M22" s="17">
        <v>2175</v>
      </c>
      <c r="N22" s="17">
        <f t="shared" si="6"/>
        <v>2175</v>
      </c>
      <c r="O22" s="13">
        <f t="shared" si="7"/>
        <v>543485.20547599997</v>
      </c>
      <c r="P22" s="14" t="s">
        <v>60</v>
      </c>
    </row>
    <row r="23" spans="1:16" ht="15.75" thickBot="1" x14ac:dyDescent="0.3">
      <c r="A23" s="19" t="s">
        <v>11</v>
      </c>
      <c r="B23" s="18" t="s">
        <v>24</v>
      </c>
      <c r="C23" s="22">
        <v>668512.4</v>
      </c>
      <c r="D23" s="22">
        <f t="shared" si="0"/>
        <v>808900.00399999996</v>
      </c>
      <c r="E23" s="5"/>
      <c r="F23" s="10">
        <f t="shared" si="8"/>
        <v>581605.78800000006</v>
      </c>
      <c r="G23" s="15">
        <v>59710</v>
      </c>
      <c r="H23" s="11">
        <f t="shared" si="2"/>
        <v>521895.78800000006</v>
      </c>
      <c r="I23" s="35">
        <f t="shared" si="3"/>
        <v>177406.10051999986</v>
      </c>
      <c r="J23" s="16">
        <f t="shared" si="4"/>
        <v>631493.9034800001</v>
      </c>
      <c r="K23" s="16">
        <v>9027</v>
      </c>
      <c r="L23" s="12">
        <f t="shared" si="5"/>
        <v>640520.9034800001</v>
      </c>
      <c r="M23" s="17">
        <v>1375</v>
      </c>
      <c r="N23" s="17">
        <f t="shared" si="6"/>
        <v>1375</v>
      </c>
      <c r="O23" s="13">
        <f t="shared" ref="O23" si="9">+L23+N23</f>
        <v>641895.9034800001</v>
      </c>
      <c r="P23" s="14" t="s">
        <v>60</v>
      </c>
    </row>
    <row r="24" spans="1:16" ht="15.75" thickBot="1" x14ac:dyDescent="0.3">
      <c r="A24" s="19" t="s">
        <v>11</v>
      </c>
      <c r="B24" s="18" t="s">
        <v>25</v>
      </c>
      <c r="C24" s="22">
        <v>729669.42</v>
      </c>
      <c r="D24" s="22">
        <f t="shared" si="0"/>
        <v>882899.99820000003</v>
      </c>
      <c r="E24" s="5"/>
      <c r="F24" s="10">
        <f t="shared" si="8"/>
        <v>634812.39540000004</v>
      </c>
      <c r="G24" s="15">
        <v>59710</v>
      </c>
      <c r="H24" s="11">
        <f t="shared" si="2"/>
        <v>575102.39540000004</v>
      </c>
      <c r="I24" s="35">
        <f t="shared" si="3"/>
        <v>187026.09976600006</v>
      </c>
      <c r="J24" s="16">
        <f t="shared" si="4"/>
        <v>695873.89843399997</v>
      </c>
      <c r="K24" s="16">
        <v>9027</v>
      </c>
      <c r="L24" s="12">
        <f t="shared" si="5"/>
        <v>704900.89843399997</v>
      </c>
      <c r="M24" s="17">
        <v>1375</v>
      </c>
      <c r="N24" s="17">
        <f t="shared" si="6"/>
        <v>1375</v>
      </c>
      <c r="O24" s="13">
        <f t="shared" si="7"/>
        <v>706275.89843399997</v>
      </c>
      <c r="P24" s="14" t="s">
        <v>60</v>
      </c>
    </row>
    <row r="25" spans="1:16" ht="15.75" thickBot="1" x14ac:dyDescent="0.3">
      <c r="A25" s="19" t="s">
        <v>11</v>
      </c>
      <c r="B25" s="18" t="s">
        <v>26</v>
      </c>
      <c r="C25" s="22">
        <v>767685.95</v>
      </c>
      <c r="D25" s="22">
        <f t="shared" si="0"/>
        <v>928899.99949999992</v>
      </c>
      <c r="E25" s="5"/>
      <c r="F25" s="10">
        <f t="shared" si="8"/>
        <v>667886.77649999992</v>
      </c>
      <c r="G25" s="15">
        <v>59710</v>
      </c>
      <c r="H25" s="11">
        <f t="shared" si="2"/>
        <v>608176.77649999992</v>
      </c>
      <c r="I25" s="35">
        <f t="shared" si="3"/>
        <v>193006.09993500006</v>
      </c>
      <c r="J25" s="16">
        <f t="shared" si="4"/>
        <v>735893.89956499985</v>
      </c>
      <c r="K25" s="16">
        <v>9027</v>
      </c>
      <c r="L25" s="12">
        <f t="shared" si="5"/>
        <v>744920.89956499985</v>
      </c>
      <c r="M25" s="17">
        <v>1375</v>
      </c>
      <c r="N25" s="17">
        <f t="shared" si="6"/>
        <v>1375</v>
      </c>
      <c r="O25" s="13">
        <f t="shared" si="7"/>
        <v>746295.89956499985</v>
      </c>
      <c r="P25" s="14" t="s">
        <v>61</v>
      </c>
    </row>
    <row r="26" spans="1:16" ht="15.75" thickBot="1" x14ac:dyDescent="0.3">
      <c r="A26" s="19" t="s">
        <v>11</v>
      </c>
      <c r="B26" s="18" t="s">
        <v>27</v>
      </c>
      <c r="C26" s="22">
        <v>816446.28</v>
      </c>
      <c r="D26" s="22">
        <f t="shared" si="0"/>
        <v>987899.99880000006</v>
      </c>
      <c r="E26" s="5"/>
      <c r="F26" s="10">
        <f t="shared" si="8"/>
        <v>710308.26360000006</v>
      </c>
      <c r="G26" s="15">
        <v>59710</v>
      </c>
      <c r="H26" s="11">
        <f t="shared" si="2"/>
        <v>650598.26360000006</v>
      </c>
      <c r="I26" s="35">
        <f t="shared" si="3"/>
        <v>200676.09984399995</v>
      </c>
      <c r="J26" s="16">
        <f t="shared" si="4"/>
        <v>787223.89895600011</v>
      </c>
      <c r="K26" s="16">
        <v>9027</v>
      </c>
      <c r="L26" s="12">
        <f t="shared" si="5"/>
        <v>796250.89895600011</v>
      </c>
      <c r="M26" s="17">
        <v>1375</v>
      </c>
      <c r="N26" s="17">
        <f t="shared" si="6"/>
        <v>1375</v>
      </c>
      <c r="O26" s="13">
        <f t="shared" si="7"/>
        <v>797625.89895600011</v>
      </c>
      <c r="P26" s="14" t="s">
        <v>60</v>
      </c>
    </row>
    <row r="27" spans="1:16" ht="15.75" thickBot="1" x14ac:dyDescent="0.3">
      <c r="A27" s="19" t="s">
        <v>11</v>
      </c>
      <c r="B27" s="18" t="s">
        <v>28</v>
      </c>
      <c r="C27" s="22">
        <v>670165.29</v>
      </c>
      <c r="D27" s="22">
        <f t="shared" si="0"/>
        <v>810900.00089999998</v>
      </c>
      <c r="E27" s="5"/>
      <c r="F27" s="10">
        <f t="shared" si="8"/>
        <v>583043.80229999998</v>
      </c>
      <c r="G27" s="15">
        <v>59710</v>
      </c>
      <c r="H27" s="11">
        <f t="shared" si="2"/>
        <v>523333.80229999998</v>
      </c>
      <c r="I27" s="35">
        <f t="shared" si="3"/>
        <v>177666.10011700005</v>
      </c>
      <c r="J27" s="16">
        <f t="shared" si="4"/>
        <v>633233.90078299993</v>
      </c>
      <c r="K27" s="16">
        <v>9027</v>
      </c>
      <c r="L27" s="12">
        <f t="shared" ref="L27" si="10">SUM(J27:K27)</f>
        <v>642260.90078299993</v>
      </c>
      <c r="M27" s="17">
        <v>1375</v>
      </c>
      <c r="N27" s="17">
        <f t="shared" ref="N27" si="11">SUM(M27:M27)</f>
        <v>1375</v>
      </c>
      <c r="O27" s="13">
        <f t="shared" ref="O27" si="12">+L27+N27</f>
        <v>643635.90078299993</v>
      </c>
      <c r="P27" s="14" t="s">
        <v>60</v>
      </c>
    </row>
    <row r="28" spans="1:16" ht="15.75" thickBot="1" x14ac:dyDescent="0.3">
      <c r="A28" s="19" t="s">
        <v>11</v>
      </c>
      <c r="B28" s="18" t="s">
        <v>29</v>
      </c>
      <c r="C28" s="22">
        <v>732975.21</v>
      </c>
      <c r="D28" s="22">
        <f t="shared" si="0"/>
        <v>886900.0040999999</v>
      </c>
      <c r="E28" s="5"/>
      <c r="F28" s="10">
        <f t="shared" si="8"/>
        <v>637688.4327</v>
      </c>
      <c r="G28" s="15">
        <v>59710</v>
      </c>
      <c r="H28" s="11">
        <f t="shared" si="2"/>
        <v>577978.4327</v>
      </c>
      <c r="I28" s="35">
        <f t="shared" si="3"/>
        <v>187546.10053299996</v>
      </c>
      <c r="J28" s="16">
        <f t="shared" si="4"/>
        <v>699353.90356699994</v>
      </c>
      <c r="K28" s="16">
        <v>9027</v>
      </c>
      <c r="L28" s="12">
        <f t="shared" ref="L28" si="13">SUM(J28:K28)</f>
        <v>708380.90356699994</v>
      </c>
      <c r="M28" s="17">
        <v>1375</v>
      </c>
      <c r="N28" s="17">
        <f t="shared" ref="N28" si="14">SUM(M28:M28)</f>
        <v>1375</v>
      </c>
      <c r="O28" s="13">
        <f t="shared" ref="O28" si="15">+L28+N28</f>
        <v>709755.90356699994</v>
      </c>
      <c r="P28" s="14" t="s">
        <v>60</v>
      </c>
    </row>
    <row r="29" spans="1:16" ht="15.75" thickBot="1" x14ac:dyDescent="0.3">
      <c r="A29" s="19" t="s">
        <v>11</v>
      </c>
      <c r="B29" s="18" t="s">
        <v>30</v>
      </c>
      <c r="C29" s="22">
        <v>770991.74</v>
      </c>
      <c r="D29" s="22">
        <f t="shared" si="0"/>
        <v>932900.00539999991</v>
      </c>
      <c r="E29" s="5"/>
      <c r="F29" s="10">
        <f t="shared" si="8"/>
        <v>670762.8138</v>
      </c>
      <c r="G29" s="15">
        <v>59710</v>
      </c>
      <c r="H29" s="11">
        <f t="shared" si="2"/>
        <v>611052.8138</v>
      </c>
      <c r="I29" s="35">
        <f t="shared" si="3"/>
        <v>193526.10070199997</v>
      </c>
      <c r="J29" s="16">
        <f t="shared" si="4"/>
        <v>739373.90469799994</v>
      </c>
      <c r="K29" s="16">
        <v>9027</v>
      </c>
      <c r="L29" s="12">
        <f t="shared" si="5"/>
        <v>748400.90469799994</v>
      </c>
      <c r="M29" s="17">
        <v>1375</v>
      </c>
      <c r="N29" s="17">
        <f t="shared" si="6"/>
        <v>1375</v>
      </c>
      <c r="O29" s="13">
        <f t="shared" si="7"/>
        <v>749775.90469799994</v>
      </c>
      <c r="P29" s="14" t="s">
        <v>60</v>
      </c>
    </row>
    <row r="30" spans="1:16" ht="15.75" thickBot="1" x14ac:dyDescent="0.3">
      <c r="A30" s="19" t="s">
        <v>11</v>
      </c>
      <c r="B30" s="18" t="s">
        <v>31</v>
      </c>
      <c r="C30" s="22">
        <v>820578.51</v>
      </c>
      <c r="D30" s="22">
        <f t="shared" si="0"/>
        <v>992899.99710000004</v>
      </c>
      <c r="E30" s="5"/>
      <c r="F30" s="10">
        <f t="shared" si="8"/>
        <v>713903.30370000005</v>
      </c>
      <c r="G30" s="15">
        <v>59710</v>
      </c>
      <c r="H30" s="11">
        <f t="shared" si="2"/>
        <v>654193.30370000005</v>
      </c>
      <c r="I30" s="35">
        <f t="shared" si="3"/>
        <v>201326.09962300002</v>
      </c>
      <c r="J30" s="16">
        <f t="shared" si="4"/>
        <v>791573.89747700002</v>
      </c>
      <c r="K30" s="16">
        <v>9027</v>
      </c>
      <c r="L30" s="12">
        <f t="shared" si="5"/>
        <v>800600.89747700002</v>
      </c>
      <c r="M30" s="17">
        <v>1375</v>
      </c>
      <c r="N30" s="17">
        <f t="shared" si="6"/>
        <v>1375</v>
      </c>
      <c r="O30" s="13">
        <f t="shared" si="7"/>
        <v>801975.89747700002</v>
      </c>
      <c r="P30" s="14" t="s">
        <v>61</v>
      </c>
    </row>
    <row r="31" spans="1:16" ht="15.75" thickBot="1" x14ac:dyDescent="0.3">
      <c r="A31" s="19" t="s">
        <v>62</v>
      </c>
      <c r="B31" s="18" t="s">
        <v>64</v>
      </c>
      <c r="C31" s="22">
        <v>537933.88</v>
      </c>
      <c r="D31" s="22">
        <f t="shared" si="0"/>
        <v>650899.99479999999</v>
      </c>
      <c r="E31" s="5"/>
      <c r="F31" s="10">
        <f t="shared" si="1"/>
        <v>489519.8308</v>
      </c>
      <c r="G31" s="15">
        <v>0</v>
      </c>
      <c r="H31" s="11">
        <f t="shared" si="2"/>
        <v>489519.8308</v>
      </c>
      <c r="I31" s="35">
        <f t="shared" si="3"/>
        <v>58580.999532000045</v>
      </c>
      <c r="J31" s="16">
        <f t="shared" si="4"/>
        <v>592318.99526799994</v>
      </c>
      <c r="K31" s="16">
        <v>9027</v>
      </c>
      <c r="L31" s="12">
        <f t="shared" si="5"/>
        <v>601345.99526799994</v>
      </c>
      <c r="M31" s="17">
        <v>2175</v>
      </c>
      <c r="N31" s="17">
        <f t="shared" si="6"/>
        <v>2175</v>
      </c>
      <c r="O31" s="13">
        <f t="shared" si="7"/>
        <v>603520.99526799994</v>
      </c>
      <c r="P31" s="14" t="s">
        <v>60</v>
      </c>
    </row>
    <row r="32" spans="1:16" ht="15.75" thickBot="1" x14ac:dyDescent="0.3">
      <c r="A32" s="19" t="s">
        <v>62</v>
      </c>
      <c r="B32" s="18" t="s">
        <v>65</v>
      </c>
      <c r="C32" s="22">
        <v>597438.02</v>
      </c>
      <c r="D32" s="22">
        <f t="shared" si="0"/>
        <v>722900.00419999997</v>
      </c>
      <c r="E32" s="5"/>
      <c r="F32" s="10">
        <f t="shared" si="1"/>
        <v>543668.59820000001</v>
      </c>
      <c r="G32" s="15">
        <v>0</v>
      </c>
      <c r="H32" s="11">
        <f t="shared" si="2"/>
        <v>543668.59820000001</v>
      </c>
      <c r="I32" s="35">
        <f t="shared" si="3"/>
        <v>65061.000377999968</v>
      </c>
      <c r="J32" s="16">
        <f t="shared" si="4"/>
        <v>657839.003822</v>
      </c>
      <c r="K32" s="16">
        <v>9027</v>
      </c>
      <c r="L32" s="12">
        <f t="shared" si="5"/>
        <v>666866.003822</v>
      </c>
      <c r="M32" s="17">
        <v>2175</v>
      </c>
      <c r="N32" s="17">
        <f t="shared" si="6"/>
        <v>2175</v>
      </c>
      <c r="O32" s="13">
        <f t="shared" si="7"/>
        <v>669041.003822</v>
      </c>
      <c r="P32" s="14" t="s">
        <v>60</v>
      </c>
    </row>
    <row r="33" spans="1:16" ht="15.75" thickBot="1" x14ac:dyDescent="0.3">
      <c r="A33" s="19" t="s">
        <v>62</v>
      </c>
      <c r="B33" s="18" t="s">
        <v>66</v>
      </c>
      <c r="C33" s="22">
        <v>613966.93999999994</v>
      </c>
      <c r="D33" s="22">
        <f t="shared" si="0"/>
        <v>742899.99739999988</v>
      </c>
      <c r="E33" s="5"/>
      <c r="F33" s="10">
        <f t="shared" si="1"/>
        <v>558709.91539999994</v>
      </c>
      <c r="G33" s="15">
        <v>0</v>
      </c>
      <c r="H33" s="11">
        <f t="shared" si="2"/>
        <v>558709.91539999994</v>
      </c>
      <c r="I33" s="35">
        <f t="shared" si="3"/>
        <v>66860.999765999964</v>
      </c>
      <c r="J33" s="16">
        <f t="shared" si="4"/>
        <v>676038.99763399991</v>
      </c>
      <c r="K33" s="16">
        <v>9027</v>
      </c>
      <c r="L33" s="12">
        <f t="shared" si="5"/>
        <v>685065.99763399991</v>
      </c>
      <c r="M33" s="17">
        <v>2175</v>
      </c>
      <c r="N33" s="17">
        <f t="shared" si="6"/>
        <v>2175</v>
      </c>
      <c r="O33" s="13">
        <f t="shared" si="7"/>
        <v>687240.99763399991</v>
      </c>
      <c r="P33" s="14" t="s">
        <v>60</v>
      </c>
    </row>
    <row r="34" spans="1:16" ht="15.75" thickBot="1" x14ac:dyDescent="0.3">
      <c r="A34" s="19" t="s">
        <v>62</v>
      </c>
      <c r="B34" s="18" t="s">
        <v>67</v>
      </c>
      <c r="C34" s="22">
        <v>639586.78</v>
      </c>
      <c r="D34" s="22">
        <f t="shared" si="0"/>
        <v>773900.00380000006</v>
      </c>
      <c r="E34" s="5"/>
      <c r="F34" s="10">
        <f t="shared" si="1"/>
        <v>582023.96980000008</v>
      </c>
      <c r="G34" s="15">
        <v>0</v>
      </c>
      <c r="H34" s="11">
        <f t="shared" si="2"/>
        <v>582023.96980000008</v>
      </c>
      <c r="I34" s="35">
        <f t="shared" si="3"/>
        <v>69651.000342000043</v>
      </c>
      <c r="J34" s="16">
        <f t="shared" si="4"/>
        <v>704249.00345800002</v>
      </c>
      <c r="K34" s="16">
        <v>9027</v>
      </c>
      <c r="L34" s="12">
        <f t="shared" ref="L34:L50" si="16">SUM(J34:K34)</f>
        <v>713276.00345800002</v>
      </c>
      <c r="M34" s="17">
        <v>2175</v>
      </c>
      <c r="N34" s="17">
        <f t="shared" ref="N34:N50" si="17">SUM(M34:M34)</f>
        <v>2175</v>
      </c>
      <c r="O34" s="13">
        <f t="shared" ref="O34:O50" si="18">+L34+N34</f>
        <v>715451.00345800002</v>
      </c>
      <c r="P34" s="14" t="s">
        <v>60</v>
      </c>
    </row>
    <row r="35" spans="1:16" ht="15.75" thickBot="1" x14ac:dyDescent="0.3">
      <c r="A35" s="19" t="s">
        <v>55</v>
      </c>
      <c r="B35" s="18" t="s">
        <v>48</v>
      </c>
      <c r="C35" s="22">
        <v>656115.69999999995</v>
      </c>
      <c r="D35" s="22">
        <f t="shared" si="0"/>
        <v>793899.99699999997</v>
      </c>
      <c r="E35" s="5"/>
      <c r="F35" s="10">
        <f t="shared" si="1"/>
        <v>597065.28700000001</v>
      </c>
      <c r="G35" s="15">
        <v>0</v>
      </c>
      <c r="H35" s="11">
        <f t="shared" si="2"/>
        <v>597065.28700000001</v>
      </c>
      <c r="I35" s="35">
        <f t="shared" si="3"/>
        <v>71450.99973000004</v>
      </c>
      <c r="J35" s="16">
        <f t="shared" si="4"/>
        <v>722448.99726999993</v>
      </c>
      <c r="K35" s="16">
        <v>9027</v>
      </c>
      <c r="L35" s="12">
        <f t="shared" si="16"/>
        <v>731475.99726999993</v>
      </c>
      <c r="M35" s="17">
        <v>2175</v>
      </c>
      <c r="N35" s="17">
        <f t="shared" si="17"/>
        <v>2175</v>
      </c>
      <c r="O35" s="13">
        <f t="shared" si="18"/>
        <v>733650.99726999993</v>
      </c>
      <c r="P35" s="14" t="s">
        <v>60</v>
      </c>
    </row>
    <row r="36" spans="1:16" ht="15.75" thickBot="1" x14ac:dyDescent="0.3">
      <c r="A36" s="19" t="s">
        <v>55</v>
      </c>
      <c r="B36" s="18" t="s">
        <v>49</v>
      </c>
      <c r="C36" s="22">
        <v>816446.28</v>
      </c>
      <c r="D36" s="22">
        <f t="shared" si="0"/>
        <v>987899.99880000006</v>
      </c>
      <c r="E36" s="5"/>
      <c r="F36" s="10">
        <f t="shared" si="1"/>
        <v>742966.1148000001</v>
      </c>
      <c r="G36" s="15">
        <v>0</v>
      </c>
      <c r="H36" s="11">
        <f t="shared" si="2"/>
        <v>742966.1148000001</v>
      </c>
      <c r="I36" s="35">
        <f t="shared" si="3"/>
        <v>88910.999891999993</v>
      </c>
      <c r="J36" s="16">
        <f t="shared" si="4"/>
        <v>898988.99890800007</v>
      </c>
      <c r="K36" s="16">
        <v>9027</v>
      </c>
      <c r="L36" s="12">
        <f t="shared" si="16"/>
        <v>908015.99890800007</v>
      </c>
      <c r="M36" s="17">
        <v>2175</v>
      </c>
      <c r="N36" s="17">
        <f t="shared" si="17"/>
        <v>2175</v>
      </c>
      <c r="O36" s="13">
        <f t="shared" si="18"/>
        <v>910190.99890800007</v>
      </c>
      <c r="P36" s="14" t="s">
        <v>60</v>
      </c>
    </row>
    <row r="37" spans="1:16" ht="15.75" thickBot="1" x14ac:dyDescent="0.3">
      <c r="A37" s="19" t="s">
        <v>12</v>
      </c>
      <c r="B37" s="18" t="s">
        <v>32</v>
      </c>
      <c r="C37" s="22">
        <v>512126.7</v>
      </c>
      <c r="D37" s="22">
        <f>+C37*1.105</f>
        <v>565900.00349999999</v>
      </c>
      <c r="E37" s="5"/>
      <c r="F37" s="10">
        <f t="shared" ref="F37:F38" si="19">+C37*0.87</f>
        <v>445550.22899999999</v>
      </c>
      <c r="G37" s="15">
        <v>0</v>
      </c>
      <c r="H37" s="11">
        <f t="shared" si="2"/>
        <v>445550.22899999999</v>
      </c>
      <c r="I37" s="35">
        <f t="shared" si="3"/>
        <v>73567.00045500003</v>
      </c>
      <c r="J37" s="16">
        <f>+H37*1.105</f>
        <v>492333.00304499996</v>
      </c>
      <c r="K37" s="16">
        <v>8243</v>
      </c>
      <c r="L37" s="12">
        <f t="shared" si="16"/>
        <v>500576.00304499996</v>
      </c>
      <c r="M37" s="17">
        <v>2175</v>
      </c>
      <c r="N37" s="17">
        <f t="shared" si="17"/>
        <v>2175</v>
      </c>
      <c r="O37" s="13">
        <f t="shared" si="18"/>
        <v>502751.00304499996</v>
      </c>
      <c r="P37" s="14" t="s">
        <v>61</v>
      </c>
    </row>
    <row r="38" spans="1:16" ht="15.75" thickBot="1" x14ac:dyDescent="0.3">
      <c r="A38" s="19" t="s">
        <v>12</v>
      </c>
      <c r="B38" s="18" t="s">
        <v>50</v>
      </c>
      <c r="C38" s="22">
        <v>539276.02</v>
      </c>
      <c r="D38" s="22">
        <f t="shared" ref="D38:D49" si="20">+C38*1.105</f>
        <v>595900.00210000004</v>
      </c>
      <c r="E38" s="5"/>
      <c r="F38" s="10">
        <f t="shared" si="19"/>
        <v>469170.13740000001</v>
      </c>
      <c r="G38" s="15">
        <v>0</v>
      </c>
      <c r="H38" s="11">
        <f t="shared" si="2"/>
        <v>469170.13740000001</v>
      </c>
      <c r="I38" s="35">
        <f t="shared" si="3"/>
        <v>77467.000273000041</v>
      </c>
      <c r="J38" s="16">
        <f t="shared" ref="J38:J49" si="21">+H38*1.105</f>
        <v>518433.001827</v>
      </c>
      <c r="K38" s="16">
        <v>8243</v>
      </c>
      <c r="L38" s="12">
        <f t="shared" si="16"/>
        <v>526676.00182699994</v>
      </c>
      <c r="M38" s="17">
        <v>2175</v>
      </c>
      <c r="N38" s="17">
        <f t="shared" si="17"/>
        <v>2175</v>
      </c>
      <c r="O38" s="13">
        <f t="shared" si="18"/>
        <v>528851.00182699994</v>
      </c>
      <c r="P38" s="14" t="s">
        <v>60</v>
      </c>
    </row>
    <row r="39" spans="1:16" ht="15.75" thickBot="1" x14ac:dyDescent="0.3">
      <c r="A39" s="19" t="s">
        <v>13</v>
      </c>
      <c r="B39" s="18" t="s">
        <v>68</v>
      </c>
      <c r="C39" s="22">
        <v>783619.91</v>
      </c>
      <c r="D39" s="22">
        <f t="shared" si="20"/>
        <v>865900.00055</v>
      </c>
      <c r="E39" s="5"/>
      <c r="F39" s="10">
        <f>+C39*0.85</f>
        <v>666076.92350000003</v>
      </c>
      <c r="G39" s="15">
        <v>0</v>
      </c>
      <c r="H39" s="11">
        <f t="shared" si="2"/>
        <v>666076.92350000003</v>
      </c>
      <c r="I39" s="35">
        <f t="shared" si="3"/>
        <v>129885.00008249993</v>
      </c>
      <c r="J39" s="16">
        <f t="shared" si="21"/>
        <v>736015.00046750007</v>
      </c>
      <c r="K39" s="16">
        <v>8243</v>
      </c>
      <c r="L39" s="12">
        <f t="shared" si="16"/>
        <v>744258.00046750007</v>
      </c>
      <c r="M39" s="17">
        <v>2175</v>
      </c>
      <c r="N39" s="17">
        <f t="shared" si="17"/>
        <v>2175</v>
      </c>
      <c r="O39" s="13">
        <f t="shared" si="18"/>
        <v>746433.00046750007</v>
      </c>
      <c r="P39" s="14" t="s">
        <v>60</v>
      </c>
    </row>
    <row r="40" spans="1:16" ht="15.75" thickBot="1" x14ac:dyDescent="0.3">
      <c r="A40" s="19" t="s">
        <v>13</v>
      </c>
      <c r="B40" s="18" t="s">
        <v>69</v>
      </c>
      <c r="C40" s="22">
        <v>866877.83</v>
      </c>
      <c r="D40" s="22">
        <f t="shared" si="20"/>
        <v>957900.00214999996</v>
      </c>
      <c r="E40" s="5"/>
      <c r="F40" s="10">
        <f t="shared" ref="F40:F49" si="22">+C40*0.85</f>
        <v>736846.15549999999</v>
      </c>
      <c r="G40" s="15">
        <v>0</v>
      </c>
      <c r="H40" s="11">
        <f t="shared" si="2"/>
        <v>736846.15549999999</v>
      </c>
      <c r="I40" s="35">
        <f t="shared" si="3"/>
        <v>143685.00032250001</v>
      </c>
      <c r="J40" s="16">
        <f t="shared" si="21"/>
        <v>814215.00182749995</v>
      </c>
      <c r="K40" s="16">
        <v>8243</v>
      </c>
      <c r="L40" s="12">
        <f t="shared" si="16"/>
        <v>822458.00182749995</v>
      </c>
      <c r="M40" s="17">
        <v>2175</v>
      </c>
      <c r="N40" s="17">
        <f t="shared" si="17"/>
        <v>2175</v>
      </c>
      <c r="O40" s="13">
        <f t="shared" si="18"/>
        <v>824633.00182749995</v>
      </c>
      <c r="P40" s="14" t="s">
        <v>60</v>
      </c>
    </row>
    <row r="41" spans="1:16" ht="15.75" thickBot="1" x14ac:dyDescent="0.3">
      <c r="A41" s="19" t="s">
        <v>13</v>
      </c>
      <c r="B41" s="18" t="s">
        <v>70</v>
      </c>
      <c r="C41" s="22">
        <v>903076.92</v>
      </c>
      <c r="D41" s="22">
        <f t="shared" si="20"/>
        <v>997899.99660000007</v>
      </c>
      <c r="E41" s="5"/>
      <c r="F41" s="10">
        <f t="shared" si="22"/>
        <v>767615.38199999998</v>
      </c>
      <c r="G41" s="15">
        <v>0</v>
      </c>
      <c r="H41" s="11">
        <f t="shared" si="2"/>
        <v>767615.38199999998</v>
      </c>
      <c r="I41" s="35">
        <f t="shared" si="3"/>
        <v>149684.99949000007</v>
      </c>
      <c r="J41" s="16">
        <f t="shared" si="21"/>
        <v>848214.99711</v>
      </c>
      <c r="K41" s="16">
        <v>8243</v>
      </c>
      <c r="L41" s="12">
        <f t="shared" si="16"/>
        <v>856457.99711</v>
      </c>
      <c r="M41" s="17">
        <v>2175</v>
      </c>
      <c r="N41" s="17">
        <f t="shared" si="17"/>
        <v>2175</v>
      </c>
      <c r="O41" s="13">
        <f t="shared" si="18"/>
        <v>858632.99711</v>
      </c>
      <c r="P41" s="14" t="s">
        <v>60</v>
      </c>
    </row>
    <row r="42" spans="1:16" ht="15.75" thickBot="1" x14ac:dyDescent="0.3">
      <c r="A42" s="19" t="s">
        <v>13</v>
      </c>
      <c r="B42" s="18" t="s">
        <v>71</v>
      </c>
      <c r="C42" s="22">
        <v>977285.07</v>
      </c>
      <c r="D42" s="22">
        <f t="shared" si="20"/>
        <v>1079900.00235</v>
      </c>
      <c r="E42" s="5"/>
      <c r="F42" s="10">
        <f t="shared" si="22"/>
        <v>830692.30949999997</v>
      </c>
      <c r="G42" s="15">
        <v>0</v>
      </c>
      <c r="H42" s="11">
        <f t="shared" si="2"/>
        <v>830692.30949999997</v>
      </c>
      <c r="I42" s="35">
        <f t="shared" si="3"/>
        <v>161985.00035250001</v>
      </c>
      <c r="J42" s="16">
        <f t="shared" si="21"/>
        <v>917915.00199749996</v>
      </c>
      <c r="K42" s="16">
        <v>8243</v>
      </c>
      <c r="L42" s="12">
        <f t="shared" si="16"/>
        <v>926158.00199749996</v>
      </c>
      <c r="M42" s="17">
        <v>2175</v>
      </c>
      <c r="N42" s="17">
        <f t="shared" si="17"/>
        <v>2175</v>
      </c>
      <c r="O42" s="13">
        <f t="shared" si="18"/>
        <v>928333.00199749996</v>
      </c>
      <c r="P42" s="14" t="s">
        <v>60</v>
      </c>
    </row>
    <row r="43" spans="1:16" ht="15.75" thickBot="1" x14ac:dyDescent="0.3">
      <c r="A43" s="19" t="s">
        <v>13</v>
      </c>
      <c r="B43" s="18" t="s">
        <v>72</v>
      </c>
      <c r="C43" s="22">
        <v>985429.86</v>
      </c>
      <c r="D43" s="22">
        <f t="shared" si="20"/>
        <v>1088899.9953000001</v>
      </c>
      <c r="E43" s="5"/>
      <c r="F43" s="10">
        <f t="shared" si="22"/>
        <v>837615.38099999994</v>
      </c>
      <c r="G43" s="15">
        <v>0</v>
      </c>
      <c r="H43" s="11">
        <f t="shared" si="2"/>
        <v>837615.38099999994</v>
      </c>
      <c r="I43" s="35">
        <f t="shared" si="3"/>
        <v>163334.9992950001</v>
      </c>
      <c r="J43" s="16">
        <f t="shared" si="21"/>
        <v>925564.99600499996</v>
      </c>
      <c r="K43" s="16">
        <v>8243</v>
      </c>
      <c r="L43" s="12">
        <f t="shared" si="16"/>
        <v>933807.99600499996</v>
      </c>
      <c r="M43" s="17">
        <v>2175</v>
      </c>
      <c r="N43" s="17">
        <f t="shared" si="17"/>
        <v>2175</v>
      </c>
      <c r="O43" s="13">
        <f t="shared" si="18"/>
        <v>935982.99600499996</v>
      </c>
      <c r="P43" s="14" t="s">
        <v>61</v>
      </c>
    </row>
    <row r="44" spans="1:16" ht="15.75" thickBot="1" x14ac:dyDescent="0.3">
      <c r="A44" s="19" t="s">
        <v>13</v>
      </c>
      <c r="B44" s="18" t="s">
        <v>73</v>
      </c>
      <c r="C44" s="22">
        <v>1062352.94</v>
      </c>
      <c r="D44" s="22">
        <f t="shared" si="20"/>
        <v>1173899.9986999999</v>
      </c>
      <c r="E44" s="5"/>
      <c r="F44" s="10">
        <f t="shared" si="22"/>
        <v>902999.99899999995</v>
      </c>
      <c r="G44" s="15">
        <v>0</v>
      </c>
      <c r="H44" s="11">
        <f t="shared" si="2"/>
        <v>902999.99899999995</v>
      </c>
      <c r="I44" s="35">
        <f t="shared" si="3"/>
        <v>176084.99980499991</v>
      </c>
      <c r="J44" s="16">
        <f t="shared" si="21"/>
        <v>997814.99889499997</v>
      </c>
      <c r="K44" s="16">
        <v>8243</v>
      </c>
      <c r="L44" s="12">
        <f t="shared" si="16"/>
        <v>1006057.998895</v>
      </c>
      <c r="M44" s="17">
        <v>2175</v>
      </c>
      <c r="N44" s="17">
        <f t="shared" si="17"/>
        <v>2175</v>
      </c>
      <c r="O44" s="13">
        <f t="shared" si="18"/>
        <v>1008232.998895</v>
      </c>
      <c r="P44" s="14" t="s">
        <v>61</v>
      </c>
    </row>
    <row r="45" spans="1:16" ht="15.75" thickBot="1" x14ac:dyDescent="0.3">
      <c r="A45" s="19" t="s">
        <v>13</v>
      </c>
      <c r="B45" s="18" t="s">
        <v>51</v>
      </c>
      <c r="C45" s="22">
        <v>1122986.43</v>
      </c>
      <c r="D45" s="22">
        <f t="shared" si="20"/>
        <v>1240900.0051499999</v>
      </c>
      <c r="E45" s="5"/>
      <c r="F45" s="10">
        <f t="shared" si="22"/>
        <v>954538.46549999993</v>
      </c>
      <c r="G45" s="15">
        <v>30769.23076923077</v>
      </c>
      <c r="H45" s="11">
        <f t="shared" si="2"/>
        <v>923769.23473076918</v>
      </c>
      <c r="I45" s="35">
        <f t="shared" si="3"/>
        <v>220135.00077249995</v>
      </c>
      <c r="J45" s="16">
        <f t="shared" si="21"/>
        <v>1020765.0043774999</v>
      </c>
      <c r="K45" s="16">
        <v>8243</v>
      </c>
      <c r="L45" s="12">
        <f t="shared" si="16"/>
        <v>1029008.0043774999</v>
      </c>
      <c r="M45" s="17">
        <v>2175</v>
      </c>
      <c r="N45" s="17">
        <f t="shared" si="17"/>
        <v>2175</v>
      </c>
      <c r="O45" s="13">
        <f t="shared" si="18"/>
        <v>1031183.0043774999</v>
      </c>
      <c r="P45" s="14" t="s">
        <v>61</v>
      </c>
    </row>
    <row r="46" spans="1:16" ht="15.75" thickBot="1" x14ac:dyDescent="0.3">
      <c r="A46" s="19" t="s">
        <v>13</v>
      </c>
      <c r="B46" s="18" t="s">
        <v>33</v>
      </c>
      <c r="C46" s="22">
        <v>1216199.1000000001</v>
      </c>
      <c r="D46" s="22">
        <f t="shared" si="20"/>
        <v>1343900.0055</v>
      </c>
      <c r="E46" s="5"/>
      <c r="F46" s="10">
        <f t="shared" si="22"/>
        <v>1033769.2350000001</v>
      </c>
      <c r="G46" s="15">
        <v>30769.23076923077</v>
      </c>
      <c r="H46" s="11">
        <f t="shared" si="2"/>
        <v>1003000.0042307694</v>
      </c>
      <c r="I46" s="35">
        <f t="shared" si="3"/>
        <v>235585.00082499976</v>
      </c>
      <c r="J46" s="16">
        <f t="shared" si="21"/>
        <v>1108315.0046750002</v>
      </c>
      <c r="K46" s="16">
        <v>8243</v>
      </c>
      <c r="L46" s="12">
        <f t="shared" si="16"/>
        <v>1116558.0046750002</v>
      </c>
      <c r="M46" s="17">
        <v>2175</v>
      </c>
      <c r="N46" s="17">
        <f t="shared" si="17"/>
        <v>2175</v>
      </c>
      <c r="O46" s="13">
        <f t="shared" si="18"/>
        <v>1118733.0046750002</v>
      </c>
      <c r="P46" s="14" t="s">
        <v>60</v>
      </c>
    </row>
    <row r="47" spans="1:16" ht="15.75" thickBot="1" x14ac:dyDescent="0.3">
      <c r="A47" s="19" t="s">
        <v>13</v>
      </c>
      <c r="B47" s="18" t="s">
        <v>52</v>
      </c>
      <c r="C47" s="22">
        <v>1245158.3700000001</v>
      </c>
      <c r="D47" s="22">
        <f t="shared" si="20"/>
        <v>1375899.9988500001</v>
      </c>
      <c r="E47" s="5"/>
      <c r="F47" s="10">
        <f t="shared" si="22"/>
        <v>1058384.6145000001</v>
      </c>
      <c r="G47" s="15">
        <v>30769.23076923077</v>
      </c>
      <c r="H47" s="11">
        <f t="shared" si="2"/>
        <v>1027615.3837307694</v>
      </c>
      <c r="I47" s="35">
        <f t="shared" si="3"/>
        <v>240384.99982749997</v>
      </c>
      <c r="J47" s="16">
        <f t="shared" si="21"/>
        <v>1135514.9990225001</v>
      </c>
      <c r="K47" s="16">
        <v>8243</v>
      </c>
      <c r="L47" s="12">
        <f t="shared" si="16"/>
        <v>1143757.9990225001</v>
      </c>
      <c r="M47" s="17">
        <v>2175</v>
      </c>
      <c r="N47" s="17">
        <f t="shared" si="17"/>
        <v>2175</v>
      </c>
      <c r="O47" s="13">
        <f t="shared" si="18"/>
        <v>1145932.9990225001</v>
      </c>
      <c r="P47" s="14" t="s">
        <v>60</v>
      </c>
    </row>
    <row r="48" spans="1:16" ht="15.75" thickBot="1" x14ac:dyDescent="0.3">
      <c r="A48" s="19" t="s">
        <v>13</v>
      </c>
      <c r="B48" s="18" t="s">
        <v>53</v>
      </c>
      <c r="C48" s="22">
        <v>1337466.06</v>
      </c>
      <c r="D48" s="22">
        <f t="shared" si="20"/>
        <v>1477899.9963</v>
      </c>
      <c r="E48" s="5"/>
      <c r="F48" s="10">
        <f t="shared" si="22"/>
        <v>1136846.1510000001</v>
      </c>
      <c r="G48" s="15">
        <v>30769.23076923077</v>
      </c>
      <c r="H48" s="11">
        <f t="shared" si="2"/>
        <v>1106076.9202307693</v>
      </c>
      <c r="I48" s="35">
        <f t="shared" si="3"/>
        <v>255684.99944499996</v>
      </c>
      <c r="J48" s="16">
        <f t="shared" si="21"/>
        <v>1222214.996855</v>
      </c>
      <c r="K48" s="16">
        <v>8243</v>
      </c>
      <c r="L48" s="12">
        <f t="shared" si="16"/>
        <v>1230457.996855</v>
      </c>
      <c r="M48" s="17">
        <v>2175</v>
      </c>
      <c r="N48" s="17">
        <f t="shared" si="17"/>
        <v>2175</v>
      </c>
      <c r="O48" s="13">
        <f t="shared" si="18"/>
        <v>1232632.996855</v>
      </c>
      <c r="P48" s="14" t="s">
        <v>60</v>
      </c>
    </row>
    <row r="49" spans="1:16" ht="15.75" thickBot="1" x14ac:dyDescent="0.3">
      <c r="A49" s="19" t="s">
        <v>13</v>
      </c>
      <c r="B49" s="18" t="s">
        <v>54</v>
      </c>
      <c r="C49" s="22">
        <v>1390859.73</v>
      </c>
      <c r="D49" s="22">
        <f t="shared" si="20"/>
        <v>1536900.00165</v>
      </c>
      <c r="E49" s="5"/>
      <c r="F49" s="10">
        <f t="shared" si="22"/>
        <v>1182230.7704999999</v>
      </c>
      <c r="G49" s="15">
        <v>30769.23076923077</v>
      </c>
      <c r="H49" s="11">
        <f t="shared" si="2"/>
        <v>1151461.5397307691</v>
      </c>
      <c r="I49" s="35">
        <f t="shared" si="3"/>
        <v>264535.00024750014</v>
      </c>
      <c r="J49" s="16">
        <f t="shared" si="21"/>
        <v>1272365.0014024999</v>
      </c>
      <c r="K49" s="16">
        <v>8243</v>
      </c>
      <c r="L49" s="12">
        <f t="shared" si="16"/>
        <v>1280608.0014024999</v>
      </c>
      <c r="M49" s="17">
        <v>2175</v>
      </c>
      <c r="N49" s="17">
        <f t="shared" si="17"/>
        <v>2175</v>
      </c>
      <c r="O49" s="13">
        <f t="shared" si="18"/>
        <v>1282783.0014024999</v>
      </c>
      <c r="P49" s="14" t="s">
        <v>60</v>
      </c>
    </row>
    <row r="50" spans="1:16" ht="15.75" thickBot="1" x14ac:dyDescent="0.3">
      <c r="A50" s="19" t="s">
        <v>19</v>
      </c>
      <c r="B50" s="18" t="s">
        <v>34</v>
      </c>
      <c r="C50" s="22">
        <v>1059421.49</v>
      </c>
      <c r="D50" s="22">
        <f t="shared" si="0"/>
        <v>1281900.0029</v>
      </c>
      <c r="E50" s="5"/>
      <c r="F50" s="10">
        <f t="shared" si="1"/>
        <v>964073.55590000004</v>
      </c>
      <c r="G50" s="15">
        <v>0</v>
      </c>
      <c r="H50" s="11">
        <f t="shared" si="2"/>
        <v>964073.55590000004</v>
      </c>
      <c r="I50" s="35">
        <f t="shared" si="3"/>
        <v>115371.00026099989</v>
      </c>
      <c r="J50" s="16">
        <f t="shared" si="4"/>
        <v>1166529.0026390001</v>
      </c>
      <c r="K50" s="16">
        <v>9027</v>
      </c>
      <c r="L50" s="12">
        <f t="shared" si="16"/>
        <v>1175556.0026390001</v>
      </c>
      <c r="M50" s="17">
        <v>2175</v>
      </c>
      <c r="N50" s="17">
        <f t="shared" si="17"/>
        <v>2175</v>
      </c>
      <c r="O50" s="13">
        <f t="shared" si="18"/>
        <v>1177731.0026390001</v>
      </c>
      <c r="P50" s="14" t="s">
        <v>60</v>
      </c>
    </row>
    <row r="51" spans="1:16" x14ac:dyDescent="0.25">
      <c r="H51" s="34"/>
      <c r="I51" s="34"/>
    </row>
  </sheetData>
  <mergeCells count="20">
    <mergeCell ref="J1:L1"/>
    <mergeCell ref="M1:N1"/>
    <mergeCell ref="A3:O4"/>
    <mergeCell ref="A6:A10"/>
    <mergeCell ref="J6:L6"/>
    <mergeCell ref="M6:N6"/>
    <mergeCell ref="O6:O10"/>
    <mergeCell ref="C8:C10"/>
    <mergeCell ref="F8:F10"/>
    <mergeCell ref="G8:G10"/>
    <mergeCell ref="H8:H10"/>
    <mergeCell ref="B6:B10"/>
    <mergeCell ref="I8:I10"/>
    <mergeCell ref="D8:D10"/>
    <mergeCell ref="P6:P10"/>
    <mergeCell ref="J7:J10"/>
    <mergeCell ref="K7:K10"/>
    <mergeCell ref="L7:L10"/>
    <mergeCell ref="M7:M10"/>
    <mergeCell ref="N7:N10"/>
  </mergeCells>
  <conditionalFormatting sqref="N24:N26 N16:N22 N29:N50 N12 M12:M50 J12:K50 C12:D50 F12:G50">
    <cfRule type="expression" dxfId="23" priority="599">
      <formula>#REF!="No cambia"</formula>
    </cfRule>
    <cfRule type="expression" dxfId="22" priority="600">
      <formula>#REF!="Cambia"</formula>
    </cfRule>
  </conditionalFormatting>
  <conditionalFormatting sqref="P12:P50">
    <cfRule type="expression" dxfId="21" priority="531">
      <formula>$P12="No cambia"</formula>
    </cfRule>
    <cfRule type="expression" dxfId="20" priority="532">
      <formula>$P12="Cambia"</formula>
    </cfRule>
  </conditionalFormatting>
  <conditionalFormatting sqref="B28:B50 B12:B22">
    <cfRule type="expression" dxfId="19" priority="475">
      <formula>$N12="No cambia"</formula>
    </cfRule>
    <cfRule type="expression" dxfId="18" priority="476">
      <formula>$N12="Cambia"</formula>
    </cfRule>
  </conditionalFormatting>
  <conditionalFormatting sqref="N13">
    <cfRule type="expression" dxfId="17" priority="463">
      <formula>#REF!="No cambia"</formula>
    </cfRule>
    <cfRule type="expression" dxfId="16" priority="464">
      <formula>#REF!="Cambia"</formula>
    </cfRule>
  </conditionalFormatting>
  <conditionalFormatting sqref="B24:B26">
    <cfRule type="expression" dxfId="15" priority="391">
      <formula>$N24="No cambia"</formula>
    </cfRule>
    <cfRule type="expression" dxfId="14" priority="392">
      <formula>$N24="Cambia"</formula>
    </cfRule>
  </conditionalFormatting>
  <conditionalFormatting sqref="N28">
    <cfRule type="expression" dxfId="13" priority="291">
      <formula>#REF!="No cambia"</formula>
    </cfRule>
    <cfRule type="expression" dxfId="12" priority="292">
      <formula>#REF!="Cambia"</formula>
    </cfRule>
  </conditionalFormatting>
  <conditionalFormatting sqref="B23">
    <cfRule type="expression" dxfId="11" priority="101">
      <formula>$N23="No cambia"</formula>
    </cfRule>
    <cfRule type="expression" dxfId="10" priority="102">
      <formula>$N23="Cambia"</formula>
    </cfRule>
  </conditionalFormatting>
  <conditionalFormatting sqref="N27">
    <cfRule type="expression" dxfId="9" priority="87">
      <formula>#REF!="No cambia"</formula>
    </cfRule>
    <cfRule type="expression" dxfId="8" priority="88">
      <formula>#REF!="Cambia"</formula>
    </cfRule>
  </conditionalFormatting>
  <conditionalFormatting sqref="B27">
    <cfRule type="expression" dxfId="7" priority="83">
      <formula>$N27="No cambia"</formula>
    </cfRule>
    <cfRule type="expression" dxfId="6" priority="84">
      <formula>$N27="Cambia"</formula>
    </cfRule>
  </conditionalFormatting>
  <conditionalFormatting sqref="N23">
    <cfRule type="expression" dxfId="5" priority="3">
      <formula>#REF!="No cambia"</formula>
    </cfRule>
    <cfRule type="expression" dxfId="4" priority="4">
      <formula>#REF!="Cambia"</formula>
    </cfRule>
  </conditionalFormatting>
  <conditionalFormatting sqref="N14:N15">
    <cfRule type="expression" dxfId="3" priority="1">
      <formula>#REF!="No cambia"</formula>
    </cfRule>
    <cfRule type="expression" dxfId="2" priority="2">
      <formula>#REF!="Cambia"</formula>
    </cfRule>
  </conditionalFormatting>
  <pageMargins left="0.15748031496062992" right="0.15748031496062992" top="0.15748031496062992" bottom="0.15748031496062992" header="0.15748031496062992" footer="0.15748031496062992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J6"/>
  <sheetViews>
    <sheetView workbookViewId="0">
      <selection activeCell="G6" sqref="G6"/>
    </sheetView>
  </sheetViews>
  <sheetFormatPr defaultRowHeight="15" x14ac:dyDescent="0.25"/>
  <cols>
    <col min="6" max="6" width="16" bestFit="1" customWidth="1"/>
  </cols>
  <sheetData>
    <row r="3" spans="6:10" x14ac:dyDescent="0.25">
      <c r="F3" s="28"/>
      <c r="G3" s="29" t="s">
        <v>38</v>
      </c>
      <c r="H3" s="29" t="s">
        <v>39</v>
      </c>
      <c r="I3" s="29" t="s">
        <v>40</v>
      </c>
      <c r="J3" s="29" t="s">
        <v>41</v>
      </c>
    </row>
    <row r="4" spans="6:10" x14ac:dyDescent="0.25">
      <c r="F4" s="30" t="s">
        <v>14</v>
      </c>
      <c r="G4" s="31">
        <v>7937.5999999999995</v>
      </c>
      <c r="H4" s="31">
        <v>9026.6</v>
      </c>
      <c r="I4" s="31">
        <v>9026.6</v>
      </c>
      <c r="J4" s="31">
        <v>10055.1</v>
      </c>
    </row>
    <row r="5" spans="6:10" x14ac:dyDescent="0.25">
      <c r="F5" s="30" t="s">
        <v>42</v>
      </c>
      <c r="G5" s="31">
        <v>9026.6</v>
      </c>
      <c r="H5" s="31">
        <v>10127.699999999999</v>
      </c>
      <c r="I5" s="31">
        <v>10127.699999999999</v>
      </c>
      <c r="J5" s="31">
        <v>12172.6</v>
      </c>
    </row>
    <row r="6" spans="6:10" x14ac:dyDescent="0.25">
      <c r="F6" s="30" t="s">
        <v>43</v>
      </c>
      <c r="G6" s="31">
        <v>8243.2999999999993</v>
      </c>
      <c r="H6" s="31">
        <v>9248.85</v>
      </c>
      <c r="I6" s="31">
        <v>9248.85</v>
      </c>
      <c r="J6" s="31">
        <v>11116.3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AGROPECUARIAS</vt:lpstr>
      <vt:lpstr>Fletes</vt:lpstr>
    </vt:vector>
  </TitlesOfParts>
  <Company>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Cintya Alvarez</dc:creator>
  <cp:lastModifiedBy>Juan Manuel Pfeifauf</cp:lastModifiedBy>
  <cp:lastPrinted>2018-05-07T13:19:13Z</cp:lastPrinted>
  <dcterms:created xsi:type="dcterms:W3CDTF">2016-09-02T16:53:37Z</dcterms:created>
  <dcterms:modified xsi:type="dcterms:W3CDTF">2018-09-03T17:35:10Z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