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DZ9YNF\AppData\Local\Microsoft\Windows\INetCache\Content.Outlook\7SFP3YU0\"/>
    </mc:Choice>
  </mc:AlternateContent>
  <bookViews>
    <workbookView xWindow="0" yWindow="0" windowWidth="20490" windowHeight="7755"/>
  </bookViews>
  <sheets>
    <sheet name=" AGROPECUARIAS" sheetId="5" r:id="rId1"/>
    <sheet name="Fletes" sheetId="6" r:id="rId2"/>
  </sheets>
  <definedNames>
    <definedName name="_xlnm.Print_Area" localSheetId="0">' AGROPECUARIAS'!$A$2:$O$53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5" l="1"/>
  <c r="F47" i="5" l="1"/>
  <c r="F53" i="5" l="1"/>
  <c r="H53" i="5" s="1"/>
  <c r="J53" i="5" s="1"/>
  <c r="L53" i="5" s="1"/>
  <c r="N53" i="5" s="1"/>
  <c r="D53" i="5"/>
  <c r="F52" i="5"/>
  <c r="H52" i="5" s="1"/>
  <c r="J52" i="5" s="1"/>
  <c r="L52" i="5" s="1"/>
  <c r="N52" i="5" s="1"/>
  <c r="D52" i="5"/>
  <c r="I52" i="5" l="1"/>
  <c r="I53" i="5"/>
  <c r="F51" i="5"/>
  <c r="F50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H27" i="5"/>
  <c r="J27" i="5" s="1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D27" i="5"/>
  <c r="I27" i="5" l="1"/>
  <c r="L27" i="5"/>
  <c r="N27" i="5" s="1"/>
  <c r="D20" i="5" l="1"/>
  <c r="H20" i="5"/>
  <c r="J20" i="5" s="1"/>
  <c r="D21" i="5"/>
  <c r="H21" i="5"/>
  <c r="J21" i="5" s="1"/>
  <c r="D22" i="5"/>
  <c r="H22" i="5"/>
  <c r="J22" i="5" s="1"/>
  <c r="H37" i="5"/>
  <c r="J37" i="5" s="1"/>
  <c r="H36" i="5"/>
  <c r="J36" i="5" s="1"/>
  <c r="H31" i="5"/>
  <c r="J31" i="5" s="1"/>
  <c r="H30" i="5"/>
  <c r="J30" i="5" s="1"/>
  <c r="H29" i="5"/>
  <c r="J29" i="5" s="1"/>
  <c r="H28" i="5"/>
  <c r="J28" i="5" s="1"/>
  <c r="H26" i="5"/>
  <c r="J26" i="5" s="1"/>
  <c r="H25" i="5"/>
  <c r="J25" i="5" s="1"/>
  <c r="H24" i="5"/>
  <c r="J24" i="5" s="1"/>
  <c r="H23" i="5"/>
  <c r="J23" i="5" s="1"/>
  <c r="H51" i="5"/>
  <c r="J51" i="5" s="1"/>
  <c r="H50" i="5"/>
  <c r="J50" i="5" s="1"/>
  <c r="H49" i="5"/>
  <c r="J49" i="5" s="1"/>
  <c r="H48" i="5"/>
  <c r="J48" i="5" s="1"/>
  <c r="H47" i="5"/>
  <c r="J47" i="5" s="1"/>
  <c r="H46" i="5"/>
  <c r="J46" i="5" s="1"/>
  <c r="H45" i="5"/>
  <c r="J45" i="5" s="1"/>
  <c r="H44" i="5"/>
  <c r="J44" i="5" s="1"/>
  <c r="H43" i="5"/>
  <c r="J43" i="5" s="1"/>
  <c r="H42" i="5"/>
  <c r="J42" i="5" s="1"/>
  <c r="H41" i="5"/>
  <c r="J41" i="5" s="1"/>
  <c r="H40" i="5"/>
  <c r="J40" i="5" s="1"/>
  <c r="H39" i="5"/>
  <c r="J39" i="5" s="1"/>
  <c r="H38" i="5"/>
  <c r="J38" i="5" s="1"/>
  <c r="I20" i="5" l="1"/>
  <c r="I21" i="5"/>
  <c r="I22" i="5"/>
  <c r="L22" i="5"/>
  <c r="N22" i="5" s="1"/>
  <c r="L21" i="5"/>
  <c r="N21" i="5" s="1"/>
  <c r="L20" i="5"/>
  <c r="N20" i="5" s="1"/>
  <c r="D50" i="5" l="1"/>
  <c r="I50" i="5" s="1"/>
  <c r="D49" i="5"/>
  <c r="I49" i="5" s="1"/>
  <c r="D48" i="5"/>
  <c r="I48" i="5" s="1"/>
  <c r="D47" i="5"/>
  <c r="I47" i="5" s="1"/>
  <c r="D46" i="5"/>
  <c r="I46" i="5" s="1"/>
  <c r="D45" i="5"/>
  <c r="I45" i="5" s="1"/>
  <c r="D44" i="5"/>
  <c r="I44" i="5" s="1"/>
  <c r="D43" i="5"/>
  <c r="I43" i="5" s="1"/>
  <c r="D42" i="5"/>
  <c r="I42" i="5" s="1"/>
  <c r="D41" i="5"/>
  <c r="I41" i="5" s="1"/>
  <c r="D40" i="5"/>
  <c r="I40" i="5" s="1"/>
  <c r="D39" i="5"/>
  <c r="I39" i="5" s="1"/>
  <c r="D38" i="5"/>
  <c r="I38" i="5" s="1"/>
  <c r="D51" i="5"/>
  <c r="I51" i="5" s="1"/>
  <c r="D37" i="5"/>
  <c r="I37" i="5" s="1"/>
  <c r="D36" i="5"/>
  <c r="I36" i="5" s="1"/>
  <c r="D35" i="5"/>
  <c r="D34" i="5"/>
  <c r="D33" i="5"/>
  <c r="D32" i="5"/>
  <c r="D31" i="5"/>
  <c r="I31" i="5" s="1"/>
  <c r="D30" i="5"/>
  <c r="I30" i="5" s="1"/>
  <c r="D29" i="5"/>
  <c r="I29" i="5" s="1"/>
  <c r="D28" i="5"/>
  <c r="I28" i="5" s="1"/>
  <c r="D26" i="5"/>
  <c r="I26" i="5" s="1"/>
  <c r="D25" i="5"/>
  <c r="I25" i="5" s="1"/>
  <c r="D24" i="5"/>
  <c r="I24" i="5" s="1"/>
  <c r="D23" i="5"/>
  <c r="I23" i="5" s="1"/>
  <c r="D19" i="5"/>
  <c r="D18" i="5"/>
  <c r="D17" i="5"/>
  <c r="D16" i="5"/>
  <c r="D15" i="5"/>
  <c r="D14" i="5"/>
  <c r="D13" i="5"/>
  <c r="D12" i="5"/>
  <c r="H35" i="5" l="1"/>
  <c r="J35" i="5" s="1"/>
  <c r="I35" i="5" s="1"/>
  <c r="H12" i="5"/>
  <c r="J12" i="5" s="1"/>
  <c r="I12" i="5" s="1"/>
  <c r="H13" i="5"/>
  <c r="J13" i="5" s="1"/>
  <c r="I13" i="5" s="1"/>
  <c r="H14" i="5"/>
  <c r="J14" i="5" s="1"/>
  <c r="I14" i="5" s="1"/>
  <c r="H15" i="5"/>
  <c r="J15" i="5" s="1"/>
  <c r="I15" i="5" s="1"/>
  <c r="H16" i="5"/>
  <c r="J16" i="5" s="1"/>
  <c r="I16" i="5" s="1"/>
  <c r="H17" i="5"/>
  <c r="J17" i="5" s="1"/>
  <c r="I17" i="5" s="1"/>
  <c r="H18" i="5"/>
  <c r="J18" i="5" s="1"/>
  <c r="I18" i="5" s="1"/>
  <c r="H19" i="5"/>
  <c r="J19" i="5" s="1"/>
  <c r="I19" i="5" s="1"/>
  <c r="H32" i="5"/>
  <c r="J32" i="5" s="1"/>
  <c r="I32" i="5" s="1"/>
  <c r="H33" i="5"/>
  <c r="J33" i="5" s="1"/>
  <c r="I33" i="5" s="1"/>
  <c r="H34" i="5"/>
  <c r="J34" i="5" s="1"/>
  <c r="I34" i="5" s="1"/>
  <c r="L36" i="5" l="1"/>
  <c r="N36" i="5" s="1"/>
  <c r="L43" i="5"/>
  <c r="N43" i="5" s="1"/>
  <c r="L49" i="5"/>
  <c r="N49" i="5" s="1"/>
  <c r="L45" i="5"/>
  <c r="N45" i="5" s="1"/>
  <c r="L40" i="5"/>
  <c r="N40" i="5" s="1"/>
  <c r="L50" i="5"/>
  <c r="N50" i="5" s="1"/>
  <c r="L46" i="5"/>
  <c r="N46" i="5" s="1"/>
  <c r="L37" i="5"/>
  <c r="N37" i="5" s="1"/>
  <c r="L41" i="5"/>
  <c r="N41" i="5" s="1"/>
  <c r="L44" i="5" l="1"/>
  <c r="N44" i="5" s="1"/>
  <c r="L47" i="5"/>
  <c r="N47" i="5" s="1"/>
  <c r="L51" i="5"/>
  <c r="N51" i="5" s="1"/>
  <c r="L35" i="5"/>
  <c r="N35" i="5" s="1"/>
  <c r="L48" i="5"/>
  <c r="N48" i="5" s="1"/>
  <c r="L39" i="5"/>
  <c r="N39" i="5" s="1"/>
  <c r="L42" i="5"/>
  <c r="N42" i="5" s="1"/>
  <c r="L38" i="5" l="1"/>
  <c r="N38" i="5" s="1"/>
  <c r="L32" i="5" l="1"/>
  <c r="N32" i="5" s="1"/>
  <c r="L23" i="5" l="1"/>
  <c r="N23" i="5" s="1"/>
  <c r="L28" i="5"/>
  <c r="N28" i="5" s="1"/>
  <c r="L14" i="5"/>
  <c r="N14" i="5" s="1"/>
  <c r="L29" i="5" l="1"/>
  <c r="N29" i="5" s="1"/>
  <c r="L33" i="5" l="1"/>
  <c r="N33" i="5" s="1"/>
  <c r="L34" i="5" l="1"/>
  <c r="N34" i="5" s="1"/>
  <c r="L25" i="5"/>
  <c r="N25" i="5" s="1"/>
  <c r="L26" i="5"/>
  <c r="N26" i="5" s="1"/>
  <c r="L30" i="5"/>
  <c r="N30" i="5" s="1"/>
  <c r="L12" i="5" l="1"/>
  <c r="N12" i="5" s="1"/>
  <c r="L17" i="5" l="1"/>
  <c r="N17" i="5" s="1"/>
  <c r="L24" i="5"/>
  <c r="N24" i="5" s="1"/>
  <c r="L31" i="5"/>
  <c r="N31" i="5" s="1"/>
  <c r="L15" i="5"/>
  <c r="N15" i="5" s="1"/>
  <c r="L19" i="5"/>
  <c r="N19" i="5" s="1"/>
  <c r="L16" i="5"/>
  <c r="N16" i="5" s="1"/>
  <c r="L13" i="5"/>
  <c r="N13" i="5" s="1"/>
  <c r="L18" i="5"/>
  <c r="N18" i="5" s="1"/>
</calcChain>
</file>

<file path=xl/sharedStrings.xml><?xml version="1.0" encoding="utf-8"?>
<sst xmlns="http://schemas.openxmlformats.org/spreadsheetml/2006/main" count="155" uniqueCount="81">
  <si>
    <t>FACTURA GM</t>
  </si>
  <si>
    <t>FACTURA DEALER</t>
  </si>
  <si>
    <t>MODELO</t>
  </si>
  <si>
    <t>VERSIÓN</t>
  </si>
  <si>
    <t>FLETE (ZONA MÁS CERCANA)</t>
  </si>
  <si>
    <t xml:space="preserve">BONIFICACIÓN </t>
  </si>
  <si>
    <t>COBALT</t>
  </si>
  <si>
    <t>CRUZE</t>
  </si>
  <si>
    <t>MONTANA</t>
  </si>
  <si>
    <t>S10</t>
  </si>
  <si>
    <t>ONIX</t>
  </si>
  <si>
    <t>PRISMA</t>
  </si>
  <si>
    <t>TRAILBLAZER</t>
  </si>
  <si>
    <t>PRISMA 4P 1.4 N LTZ A/T</t>
  </si>
  <si>
    <t>ONIX 5P 1.4 N LT M/T</t>
  </si>
  <si>
    <t>ONIX 5P 1.4 N LTZ M/T</t>
  </si>
  <si>
    <t>ONIX 5P 1.4 N LTZ A/T</t>
  </si>
  <si>
    <t>CRUZE 5P 1.4 TURBO LT MT</t>
  </si>
  <si>
    <t>CRUZE 5P 1.4 TURBO LTZ MT</t>
  </si>
  <si>
    <t>CRUZE 5P 1.4 TURBO LTZ AT</t>
  </si>
  <si>
    <t>CRUZE 5P 1.4 TURBO LTZ AT +</t>
  </si>
  <si>
    <t>CRUZE 4P 1.4 TURBO LT MT</t>
  </si>
  <si>
    <t>CRUZE 4P 1.4 TURBO LTZ MT</t>
  </si>
  <si>
    <t>CRUZE 4P 1.4 TURBO LTZ AT</t>
  </si>
  <si>
    <t>CRUZE 4P 1.4 TURBO LTZ AT +</t>
  </si>
  <si>
    <t>MONTANA 1.8 LS AA+DIR</t>
  </si>
  <si>
    <t>S10 CD 2.8 TD 4X4 LTZ AT</t>
  </si>
  <si>
    <t>PRISMA 4P 1.4 N LT M/T</t>
  </si>
  <si>
    <t>PRISMA 4P 1.4 N LTZ M/T</t>
  </si>
  <si>
    <t>COBALT LTZ 1.8N AT</t>
  </si>
  <si>
    <t>CENTRO</t>
  </si>
  <si>
    <t>OESTE</t>
  </si>
  <si>
    <t>NORTE</t>
  </si>
  <si>
    <t>SUR</t>
  </si>
  <si>
    <t>RESTO</t>
  </si>
  <si>
    <t>MONTANA &amp; S10</t>
  </si>
  <si>
    <t>COBALT LTZ 1.8N MT</t>
  </si>
  <si>
    <t>ONIX JOY 5P 1.4 N LS MT +</t>
  </si>
  <si>
    <t>PRISMA JOY 4P 1.4 N LS MT +</t>
  </si>
  <si>
    <t xml:space="preserve">COBALT LT 1.8N MT </t>
  </si>
  <si>
    <t>MONTANA 1.8 LS PACK</t>
  </si>
  <si>
    <t>S10 CD 2.8 TD 4X2 HC</t>
  </si>
  <si>
    <t>S10 CD 2.8TD 4X4 HC MT</t>
  </si>
  <si>
    <t>TRACKER</t>
  </si>
  <si>
    <t>0-30 Días</t>
  </si>
  <si>
    <t>Nueva SPIN</t>
  </si>
  <si>
    <t>SPIN 1.8 N LT MT</t>
  </si>
  <si>
    <t>SPIN 1.8 N LTZ MT</t>
  </si>
  <si>
    <t>SPIN 1.8 N LTZ MT 7 A</t>
  </si>
  <si>
    <t>SPIN 1.8 N LTZ AT 7 A</t>
  </si>
  <si>
    <t>S10 CS 2.8 TD 4X2 LS MT</t>
  </si>
  <si>
    <t>S10 CS 2.8 TD 4X4 LS MT</t>
  </si>
  <si>
    <t>S10 CD 2.8 TD 4X2 LS MT</t>
  </si>
  <si>
    <t>S10 CD 2.8 TD 4X4 LS MT</t>
  </si>
  <si>
    <t>S10 CD 2.8 TD 4X2 LT MT</t>
  </si>
  <si>
    <t>S10 CD 2.8 TD 4X4 LT MT</t>
  </si>
  <si>
    <t>CRUZE 4P 1.4 TURBO LS MT</t>
  </si>
  <si>
    <t>0-60 Días</t>
  </si>
  <si>
    <t>No Disponible</t>
  </si>
  <si>
    <t>Descuento</t>
  </si>
  <si>
    <t>Adicional</t>
  </si>
  <si>
    <t>EQUINOX</t>
  </si>
  <si>
    <t>EQUINOX 1.5 TURBO FWD</t>
  </si>
  <si>
    <t>EQUINOX 1.5 TURBO PREMIER AWD</t>
  </si>
  <si>
    <t>Ahorro vs. Pcio de Lista</t>
  </si>
  <si>
    <t>S10 CD 2.8 TD 4X2 LTZ MT</t>
  </si>
  <si>
    <t>S10 CD 2.8 TD 4X4 HC AT</t>
  </si>
  <si>
    <t>TRAILBLAZER 2.8 4X4 LTZ AT</t>
  </si>
  <si>
    <t>TRACKER FWD PREMIER MT</t>
  </si>
  <si>
    <t>TRACKER AWD PREMIER+ AT</t>
  </si>
  <si>
    <t>PRECIO de LISTA C/Iva</t>
  </si>
  <si>
    <t>PRECIO de LISTA S/Iva</t>
  </si>
  <si>
    <t>PRECIO del Acuerdo s/IVA</t>
  </si>
  <si>
    <t>PRECIO del Acuerdo c/IVA</t>
  </si>
  <si>
    <t>PRECIO del Acuerdo s/IVA Bonificado</t>
  </si>
  <si>
    <t>PRECIO del Acuerdo c/IVA y Flete</t>
  </si>
  <si>
    <t>PRECIO FINAL del Acuerdo c/IVA y Flete y Formularios</t>
  </si>
  <si>
    <t>Plazos de entrega</t>
  </si>
  <si>
    <t>FORMULARIOS</t>
  </si>
  <si>
    <t xml:space="preserve">        LISTA DE PRECIOS CHEVROLET - ACUERDOS AGROPECUARIOS 2019</t>
  </si>
  <si>
    <t>VIGENCIA 01/04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</si>
</sst>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&quot;$&quot;\ * #,##0.00_ ;_ &quot;$&quot;\ * \-#,##0.00_ ;_ &quot;$&quot;\ * &quot;-&quot;??_ ;_ @_ "/>
    <numFmt numFmtId="165" formatCode="#,##0_ ;\-#,##0\ "/>
    <numFmt numFmtId="166" formatCode="_ &quot;$&quot;\ * #,##0_ ;_ &quot;$&quot;\ * \-#,##0_ ;_ &quot;$&quot;\ * &quot;-&quot;??_ ;_ @_ "/>
    <numFmt numFmtId="167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65" fontId="7" fillId="3" borderId="14" xfId="1" applyNumberFormat="1" applyFont="1" applyFill="1" applyBorder="1" applyAlignment="1" applyProtection="1">
      <alignment horizontal="center" vertical="center"/>
    </xf>
    <xf numFmtId="3" fontId="7" fillId="3" borderId="14" xfId="0" applyNumberFormat="1" applyFont="1" applyFill="1" applyBorder="1" applyAlignment="1">
      <alignment horizontal="center"/>
    </xf>
    <xf numFmtId="3" fontId="2" fillId="7" borderId="14" xfId="0" applyNumberFormat="1" applyFont="1" applyFill="1" applyBorder="1" applyAlignment="1">
      <alignment horizontal="center"/>
    </xf>
    <xf numFmtId="3" fontId="8" fillId="7" borderId="14" xfId="1" applyNumberFormat="1" applyFont="1" applyFill="1" applyBorder="1" applyAlignment="1" applyProtection="1">
      <alignment horizontal="center" vertical="center"/>
    </xf>
    <xf numFmtId="3" fontId="8" fillId="8" borderId="14" xfId="1" applyNumberFormat="1" applyFont="1" applyFill="1" applyBorder="1" applyAlignment="1" applyProtection="1">
      <alignment horizontal="center" vertical="center"/>
    </xf>
    <xf numFmtId="166" fontId="9" fillId="9" borderId="14" xfId="1" applyNumberFormat="1" applyFont="1" applyFill="1" applyBorder="1" applyAlignment="1" applyProtection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3" fontId="7" fillId="0" borderId="14" xfId="1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2" fillId="3" borderId="0" xfId="0" applyFont="1" applyFill="1"/>
    <xf numFmtId="0" fontId="2" fillId="3" borderId="0" xfId="0" applyFont="1" applyFill="1" applyBorder="1" applyAlignment="1">
      <alignment horizontal="center" vertical="center" wrapText="1"/>
    </xf>
    <xf numFmtId="0" fontId="0" fillId="3" borderId="17" xfId="0" applyFill="1" applyBorder="1"/>
    <xf numFmtId="0" fontId="0" fillId="3" borderId="20" xfId="0" applyFill="1" applyBorder="1"/>
    <xf numFmtId="0" fontId="0" fillId="0" borderId="14" xfId="0" applyBorder="1"/>
    <xf numFmtId="0" fontId="0" fillId="10" borderId="14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67" fontId="0" fillId="0" borderId="14" xfId="3" applyNumberFormat="1" applyFont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3" fontId="8" fillId="11" borderId="14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0" fillId="0" borderId="21" xfId="0" applyBorder="1"/>
    <xf numFmtId="0" fontId="0" fillId="0" borderId="22" xfId="0" applyBorder="1"/>
    <xf numFmtId="9" fontId="0" fillId="0" borderId="21" xfId="0" applyNumberFormat="1" applyBorder="1"/>
    <xf numFmtId="9" fontId="0" fillId="0" borderId="22" xfId="0" applyNumberFormat="1" applyBorder="1"/>
    <xf numFmtId="3" fontId="2" fillId="11" borderId="14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65" fontId="7" fillId="2" borderId="14" xfId="1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Normal 2" xfId="2"/>
  </cellStyles>
  <dxfs count="20"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showGridLines="0" tabSelected="1" view="pageBreakPreview" topLeftCell="A2" zoomScale="90" zoomScaleNormal="100" zoomScaleSheetLayoutView="90" workbookViewId="0">
      <selection activeCell="P17" sqref="P17"/>
    </sheetView>
  </sheetViews>
  <sheetFormatPr defaultColWidth="9.140625" defaultRowHeight="15" x14ac:dyDescent="0.25"/>
  <cols>
    <col min="1" max="1" width="12.28515625" style="20" customWidth="1"/>
    <col min="2" max="2" width="30.85546875" style="1" customWidth="1"/>
    <col min="3" max="3" width="12.28515625" style="1" hidden="1" customWidth="1"/>
    <col min="4" max="4" width="12.28515625" style="1" customWidth="1"/>
    <col min="5" max="5" width="2.140625" style="1" customWidth="1"/>
    <col min="6" max="6" width="11.5703125" style="1" hidden="1" customWidth="1"/>
    <col min="7" max="7" width="12.7109375" style="1" hidden="1" customWidth="1"/>
    <col min="8" max="8" width="12.42578125" style="1" hidden="1" customWidth="1"/>
    <col min="9" max="9" width="10.7109375" style="1" customWidth="1"/>
    <col min="10" max="10" width="13" style="1" customWidth="1"/>
    <col min="11" max="11" width="10.28515625" style="1" customWidth="1"/>
    <col min="12" max="12" width="12.7109375" style="1" customWidth="1"/>
    <col min="13" max="13" width="15.42578125" style="1" bestFit="1" customWidth="1"/>
    <col min="14" max="14" width="14.7109375" style="1" customWidth="1"/>
    <col min="15" max="15" width="13.28515625" customWidth="1"/>
    <col min="17" max="18" width="9.140625" style="17"/>
    <col min="19" max="19" width="8.140625" style="17" hidden="1" customWidth="1"/>
    <col min="20" max="20" width="9.140625" style="17" hidden="1" customWidth="1"/>
    <col min="21" max="24" width="9.140625" style="17"/>
  </cols>
  <sheetData>
    <row r="1" spans="1:22" ht="12.75" hidden="1" customHeight="1" x14ac:dyDescent="0.25">
      <c r="J1" s="43" t="s">
        <v>0</v>
      </c>
      <c r="K1" s="43"/>
      <c r="L1" s="43"/>
      <c r="M1" s="39" t="s">
        <v>1</v>
      </c>
    </row>
    <row r="2" spans="1:22" ht="12.75" customHeight="1" thickBot="1" x14ac:dyDescent="0.3">
      <c r="A2" s="21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4"/>
    </row>
    <row r="3" spans="1:22" ht="12.75" customHeight="1" x14ac:dyDescent="0.25">
      <c r="A3" s="44" t="s">
        <v>79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3"/>
    </row>
    <row r="4" spans="1:22" ht="12.75" customHeight="1" thickBot="1" x14ac:dyDescent="0.3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24"/>
    </row>
    <row r="5" spans="1:22" ht="12.75" customHeight="1" thickBot="1" x14ac:dyDescent="0.3">
      <c r="A5" s="22"/>
      <c r="B5" s="4"/>
      <c r="C5" s="2"/>
      <c r="D5" s="2"/>
      <c r="E5" s="2"/>
      <c r="G5" s="2"/>
      <c r="H5" s="2"/>
      <c r="I5" s="2"/>
    </row>
    <row r="6" spans="1:22" ht="12.75" customHeight="1" x14ac:dyDescent="0.25">
      <c r="A6" s="48" t="s">
        <v>2</v>
      </c>
      <c r="B6" s="48" t="s">
        <v>3</v>
      </c>
      <c r="C6" s="30"/>
      <c r="D6" s="29" t="s">
        <v>80</v>
      </c>
      <c r="E6" s="42"/>
      <c r="G6" s="5"/>
      <c r="I6" s="5"/>
      <c r="J6" s="51" t="s">
        <v>0</v>
      </c>
      <c r="K6" s="52"/>
      <c r="L6" s="53"/>
      <c r="M6" s="41" t="s">
        <v>1</v>
      </c>
      <c r="N6" s="54" t="s">
        <v>76</v>
      </c>
      <c r="O6" s="63" t="s">
        <v>77</v>
      </c>
    </row>
    <row r="7" spans="1:22" ht="12.75" customHeight="1" x14ac:dyDescent="0.25">
      <c r="A7" s="49"/>
      <c r="B7" s="49"/>
      <c r="C7" s="5"/>
      <c r="D7" s="5"/>
      <c r="E7" s="5"/>
      <c r="F7" s="5"/>
      <c r="G7" s="5"/>
      <c r="H7" s="5"/>
      <c r="J7" s="66" t="s">
        <v>73</v>
      </c>
      <c r="K7" s="66" t="s">
        <v>4</v>
      </c>
      <c r="L7" s="66" t="s">
        <v>75</v>
      </c>
      <c r="M7" s="69" t="s">
        <v>78</v>
      </c>
      <c r="N7" s="55"/>
      <c r="O7" s="64"/>
    </row>
    <row r="8" spans="1:22" ht="12.75" customHeight="1" x14ac:dyDescent="0.25">
      <c r="A8" s="49"/>
      <c r="B8" s="49"/>
      <c r="C8" s="57" t="s">
        <v>71</v>
      </c>
      <c r="D8" s="57" t="s">
        <v>70</v>
      </c>
      <c r="E8" s="5"/>
      <c r="F8" s="48" t="s">
        <v>72</v>
      </c>
      <c r="G8" s="48" t="s">
        <v>5</v>
      </c>
      <c r="H8" s="48" t="s">
        <v>74</v>
      </c>
      <c r="I8" s="60" t="s">
        <v>64</v>
      </c>
      <c r="J8" s="67"/>
      <c r="K8" s="67"/>
      <c r="L8" s="67"/>
      <c r="M8" s="70"/>
      <c r="N8" s="55"/>
      <c r="O8" s="64"/>
    </row>
    <row r="9" spans="1:22" ht="12.75" customHeight="1" thickBot="1" x14ac:dyDescent="0.3">
      <c r="A9" s="49"/>
      <c r="B9" s="49"/>
      <c r="C9" s="58"/>
      <c r="D9" s="58"/>
      <c r="E9" s="5"/>
      <c r="F9" s="49"/>
      <c r="G9" s="49"/>
      <c r="H9" s="49"/>
      <c r="I9" s="61"/>
      <c r="J9" s="67"/>
      <c r="K9" s="67"/>
      <c r="L9" s="67"/>
      <c r="M9" s="70"/>
      <c r="N9" s="55"/>
      <c r="O9" s="64"/>
    </row>
    <row r="10" spans="1:22" ht="15.75" thickBot="1" x14ac:dyDescent="0.3">
      <c r="A10" s="50"/>
      <c r="B10" s="50"/>
      <c r="C10" s="59"/>
      <c r="D10" s="59"/>
      <c r="E10" s="5"/>
      <c r="F10" s="50"/>
      <c r="G10" s="50"/>
      <c r="H10" s="50"/>
      <c r="I10" s="62"/>
      <c r="J10" s="68"/>
      <c r="K10" s="68"/>
      <c r="L10" s="68"/>
      <c r="M10" s="71"/>
      <c r="N10" s="56"/>
      <c r="O10" s="65"/>
      <c r="S10" s="32" t="s">
        <v>59</v>
      </c>
      <c r="T10" s="33" t="s">
        <v>60</v>
      </c>
      <c r="V10" s="18"/>
    </row>
    <row r="11" spans="1:22" ht="7.5" customHeight="1" x14ac:dyDescent="0.25">
      <c r="A11" s="6"/>
      <c r="B11" s="6"/>
      <c r="C11" s="7"/>
      <c r="D11" s="7"/>
      <c r="E11" s="5"/>
      <c r="F11" s="7"/>
      <c r="G11" s="7"/>
      <c r="H11" s="7"/>
      <c r="I11" s="7"/>
      <c r="J11" s="8"/>
      <c r="K11" s="8"/>
      <c r="L11" s="8"/>
      <c r="M11" s="6"/>
      <c r="N11" s="9"/>
      <c r="S11" s="34"/>
      <c r="T11" s="35"/>
    </row>
    <row r="12" spans="1:22" x14ac:dyDescent="0.25">
      <c r="A12" s="16" t="s">
        <v>10</v>
      </c>
      <c r="B12" s="15" t="s">
        <v>37</v>
      </c>
      <c r="C12" s="19">
        <v>453636.36</v>
      </c>
      <c r="D12" s="19">
        <f t="shared" ref="D12:D51" si="0">+C12*1.21</f>
        <v>548899.99560000002</v>
      </c>
      <c r="E12" s="5"/>
      <c r="F12" s="10">
        <f t="shared" ref="F12:F26" si="1">+C12*(1-(S12+T12))</f>
        <v>385590.90599999996</v>
      </c>
      <c r="G12" s="19">
        <v>46364</v>
      </c>
      <c r="H12" s="11">
        <f t="shared" ref="H12:H51" si="2">+F12-G12</f>
        <v>339226.90599999996</v>
      </c>
      <c r="I12" s="31">
        <f t="shared" ref="I12:I51" si="3">+D12-J12</f>
        <v>138435.4393400001</v>
      </c>
      <c r="J12" s="13">
        <f t="shared" ref="J12:J51" si="4">+H12*1.21</f>
        <v>410464.55625999992</v>
      </c>
      <c r="K12" s="13">
        <v>7938</v>
      </c>
      <c r="L12" s="12">
        <f t="shared" ref="L12:L34" si="5">SUM(J12:K12)</f>
        <v>418402.55625999992</v>
      </c>
      <c r="M12" s="14">
        <v>2175</v>
      </c>
      <c r="N12" s="38">
        <f>+L12+M12</f>
        <v>420577.55625999992</v>
      </c>
      <c r="O12" s="19" t="s">
        <v>44</v>
      </c>
      <c r="S12" s="36">
        <v>0.1</v>
      </c>
      <c r="T12" s="37">
        <v>0.05</v>
      </c>
    </row>
    <row r="13" spans="1:22" x14ac:dyDescent="0.25">
      <c r="A13" s="16" t="s">
        <v>10</v>
      </c>
      <c r="B13" s="15" t="s">
        <v>14</v>
      </c>
      <c r="C13" s="19">
        <v>542892.56000000006</v>
      </c>
      <c r="D13" s="19">
        <f t="shared" si="0"/>
        <v>656899.9976</v>
      </c>
      <c r="E13" s="5"/>
      <c r="F13" s="10">
        <f t="shared" si="1"/>
        <v>488603.30400000006</v>
      </c>
      <c r="G13" s="19">
        <v>53389</v>
      </c>
      <c r="H13" s="11">
        <f t="shared" si="2"/>
        <v>435214.30400000006</v>
      </c>
      <c r="I13" s="31">
        <f t="shared" si="3"/>
        <v>130290.68975999998</v>
      </c>
      <c r="J13" s="13">
        <f t="shared" si="4"/>
        <v>526609.30784000002</v>
      </c>
      <c r="K13" s="13">
        <v>7938</v>
      </c>
      <c r="L13" s="12">
        <f t="shared" si="5"/>
        <v>534547.30784000002</v>
      </c>
      <c r="M13" s="14">
        <v>2175</v>
      </c>
      <c r="N13" s="38">
        <f t="shared" ref="N13:N53" si="6">+L13+M13</f>
        <v>536722.30784000002</v>
      </c>
      <c r="O13" s="19" t="s">
        <v>44</v>
      </c>
      <c r="S13" s="36">
        <v>0.1</v>
      </c>
      <c r="T13" s="35"/>
    </row>
    <row r="14" spans="1:22" x14ac:dyDescent="0.25">
      <c r="A14" s="16" t="s">
        <v>10</v>
      </c>
      <c r="B14" s="15" t="s">
        <v>15</v>
      </c>
      <c r="C14" s="19">
        <v>592479.34</v>
      </c>
      <c r="D14" s="19">
        <f t="shared" si="0"/>
        <v>716900.00139999995</v>
      </c>
      <c r="E14" s="5"/>
      <c r="F14" s="10">
        <f t="shared" si="1"/>
        <v>533231.40599999996</v>
      </c>
      <c r="G14" s="19">
        <v>19670</v>
      </c>
      <c r="H14" s="11">
        <f t="shared" si="2"/>
        <v>513561.40599999996</v>
      </c>
      <c r="I14" s="31">
        <f>+D14-J14</f>
        <v>95490.700139999972</v>
      </c>
      <c r="J14" s="13">
        <f t="shared" si="4"/>
        <v>621409.30125999998</v>
      </c>
      <c r="K14" s="13">
        <v>7938</v>
      </c>
      <c r="L14" s="12">
        <f t="shared" si="5"/>
        <v>629347.30125999998</v>
      </c>
      <c r="M14" s="14">
        <v>2175</v>
      </c>
      <c r="N14" s="38">
        <f t="shared" si="6"/>
        <v>631522.30125999998</v>
      </c>
      <c r="O14" s="19" t="s">
        <v>44</v>
      </c>
      <c r="S14" s="36">
        <v>0.1</v>
      </c>
      <c r="T14" s="35"/>
    </row>
    <row r="15" spans="1:22" x14ac:dyDescent="0.25">
      <c r="A15" s="16" t="s">
        <v>10</v>
      </c>
      <c r="B15" s="15" t="s">
        <v>16</v>
      </c>
      <c r="C15" s="19">
        <v>631322.31000000006</v>
      </c>
      <c r="D15" s="19">
        <f t="shared" si="0"/>
        <v>763899.99510000006</v>
      </c>
      <c r="E15" s="5"/>
      <c r="F15" s="10">
        <f t="shared" si="1"/>
        <v>568190.07900000003</v>
      </c>
      <c r="G15" s="19">
        <v>19670</v>
      </c>
      <c r="H15" s="11">
        <f t="shared" si="2"/>
        <v>548520.07900000003</v>
      </c>
      <c r="I15" s="31">
        <f t="shared" si="3"/>
        <v>100190.69951000006</v>
      </c>
      <c r="J15" s="13">
        <f t="shared" si="4"/>
        <v>663709.29558999999</v>
      </c>
      <c r="K15" s="13">
        <v>7938</v>
      </c>
      <c r="L15" s="12">
        <f t="shared" si="5"/>
        <v>671647.29558999999</v>
      </c>
      <c r="M15" s="14">
        <v>2175</v>
      </c>
      <c r="N15" s="38">
        <f t="shared" si="6"/>
        <v>673822.29558999999</v>
      </c>
      <c r="O15" s="19" t="s">
        <v>44</v>
      </c>
      <c r="S15" s="36">
        <v>0.1</v>
      </c>
      <c r="T15" s="35"/>
    </row>
    <row r="16" spans="1:22" x14ac:dyDescent="0.25">
      <c r="A16" s="16" t="s">
        <v>11</v>
      </c>
      <c r="B16" s="15" t="s">
        <v>38</v>
      </c>
      <c r="C16" s="19">
        <v>506528.93</v>
      </c>
      <c r="D16" s="19">
        <f t="shared" si="0"/>
        <v>612900.00529999996</v>
      </c>
      <c r="E16" s="5"/>
      <c r="F16" s="10">
        <f t="shared" si="1"/>
        <v>430549.59049999999</v>
      </c>
      <c r="G16" s="19">
        <v>44959</v>
      </c>
      <c r="H16" s="11">
        <f t="shared" si="2"/>
        <v>385590.59049999999</v>
      </c>
      <c r="I16" s="31">
        <f t="shared" si="3"/>
        <v>146335.39079500001</v>
      </c>
      <c r="J16" s="13">
        <f t="shared" si="4"/>
        <v>466564.61450499995</v>
      </c>
      <c r="K16" s="13">
        <v>9027</v>
      </c>
      <c r="L16" s="12">
        <f t="shared" si="5"/>
        <v>475591.61450499995</v>
      </c>
      <c r="M16" s="14">
        <v>2175</v>
      </c>
      <c r="N16" s="38">
        <f t="shared" si="6"/>
        <v>477766.61450499995</v>
      </c>
      <c r="O16" s="19" t="s">
        <v>44</v>
      </c>
      <c r="S16" s="36">
        <v>0.1</v>
      </c>
      <c r="T16" s="37">
        <v>0.05</v>
      </c>
    </row>
    <row r="17" spans="1:20" x14ac:dyDescent="0.25">
      <c r="A17" s="16" t="s">
        <v>11</v>
      </c>
      <c r="B17" s="15" t="s">
        <v>27</v>
      </c>
      <c r="C17" s="19">
        <v>566859.5</v>
      </c>
      <c r="D17" s="19">
        <f t="shared" si="0"/>
        <v>685899.995</v>
      </c>
      <c r="E17" s="5"/>
      <c r="F17" s="10">
        <f t="shared" si="1"/>
        <v>510173.55</v>
      </c>
      <c r="G17" s="19">
        <v>44959</v>
      </c>
      <c r="H17" s="11">
        <f t="shared" si="2"/>
        <v>465214.55</v>
      </c>
      <c r="I17" s="31">
        <f t="shared" si="3"/>
        <v>122990.38950000005</v>
      </c>
      <c r="J17" s="13">
        <f t="shared" si="4"/>
        <v>562909.60549999995</v>
      </c>
      <c r="K17" s="13">
        <v>9027</v>
      </c>
      <c r="L17" s="12">
        <f t="shared" si="5"/>
        <v>571936.60549999995</v>
      </c>
      <c r="M17" s="14">
        <v>2175</v>
      </c>
      <c r="N17" s="38">
        <f t="shared" si="6"/>
        <v>574111.60549999995</v>
      </c>
      <c r="O17" s="19" t="s">
        <v>44</v>
      </c>
      <c r="S17" s="36">
        <v>0.1</v>
      </c>
      <c r="T17" s="35"/>
    </row>
    <row r="18" spans="1:20" x14ac:dyDescent="0.25">
      <c r="A18" s="16" t="s">
        <v>11</v>
      </c>
      <c r="B18" s="15" t="s">
        <v>28</v>
      </c>
      <c r="C18" s="19">
        <v>616446.28</v>
      </c>
      <c r="D18" s="19">
        <f t="shared" si="0"/>
        <v>745899.99880000006</v>
      </c>
      <c r="E18" s="5"/>
      <c r="F18" s="10">
        <f t="shared" si="1"/>
        <v>554801.652</v>
      </c>
      <c r="G18" s="19">
        <v>55496</v>
      </c>
      <c r="H18" s="11">
        <f t="shared" si="2"/>
        <v>499305.652</v>
      </c>
      <c r="I18" s="31">
        <f t="shared" si="3"/>
        <v>141740.15988000005</v>
      </c>
      <c r="J18" s="13">
        <f t="shared" si="4"/>
        <v>604159.83892000001</v>
      </c>
      <c r="K18" s="13">
        <v>9027</v>
      </c>
      <c r="L18" s="12">
        <f t="shared" si="5"/>
        <v>613186.83892000001</v>
      </c>
      <c r="M18" s="14">
        <v>2175</v>
      </c>
      <c r="N18" s="38">
        <f t="shared" si="6"/>
        <v>615361.83892000001</v>
      </c>
      <c r="O18" s="19" t="s">
        <v>44</v>
      </c>
      <c r="S18" s="36">
        <v>0.1</v>
      </c>
      <c r="T18" s="35"/>
    </row>
    <row r="19" spans="1:20" x14ac:dyDescent="0.25">
      <c r="A19" s="16" t="s">
        <v>11</v>
      </c>
      <c r="B19" s="15" t="s">
        <v>13</v>
      </c>
      <c r="C19" s="19">
        <v>651983.47</v>
      </c>
      <c r="D19" s="19">
        <f t="shared" si="0"/>
        <v>788899.9987</v>
      </c>
      <c r="E19" s="5"/>
      <c r="F19" s="10">
        <f t="shared" si="1"/>
        <v>586785.12300000002</v>
      </c>
      <c r="G19" s="19">
        <v>55496</v>
      </c>
      <c r="H19" s="11">
        <f t="shared" si="2"/>
        <v>531289.12300000002</v>
      </c>
      <c r="I19" s="31">
        <f t="shared" si="3"/>
        <v>146040.15986999997</v>
      </c>
      <c r="J19" s="13">
        <f t="shared" si="4"/>
        <v>642859.83883000002</v>
      </c>
      <c r="K19" s="13">
        <v>9027</v>
      </c>
      <c r="L19" s="12">
        <f t="shared" si="5"/>
        <v>651886.83883000002</v>
      </c>
      <c r="M19" s="14">
        <v>2175</v>
      </c>
      <c r="N19" s="38">
        <f t="shared" si="6"/>
        <v>654061.83883000002</v>
      </c>
      <c r="O19" s="19" t="s">
        <v>57</v>
      </c>
      <c r="S19" s="36">
        <v>0.1</v>
      </c>
      <c r="T19" s="35"/>
    </row>
    <row r="20" spans="1:20" x14ac:dyDescent="0.25">
      <c r="A20" s="16" t="s">
        <v>6</v>
      </c>
      <c r="B20" s="15" t="s">
        <v>39</v>
      </c>
      <c r="C20" s="19">
        <v>576776.86</v>
      </c>
      <c r="D20" s="19">
        <f t="shared" si="0"/>
        <v>697900.00059999991</v>
      </c>
      <c r="E20" s="5"/>
      <c r="F20" s="10">
        <f t="shared" si="1"/>
        <v>519099.174</v>
      </c>
      <c r="G20" s="19">
        <v>0</v>
      </c>
      <c r="H20" s="11">
        <f t="shared" si="2"/>
        <v>519099.174</v>
      </c>
      <c r="I20" s="31">
        <f t="shared" si="3"/>
        <v>69790.000059999875</v>
      </c>
      <c r="J20" s="13">
        <f t="shared" si="4"/>
        <v>628110.00054000004</v>
      </c>
      <c r="K20" s="13">
        <v>9027</v>
      </c>
      <c r="L20" s="12">
        <f t="shared" si="5"/>
        <v>637137.00054000004</v>
      </c>
      <c r="M20" s="14">
        <v>2175</v>
      </c>
      <c r="N20" s="38">
        <f t="shared" si="6"/>
        <v>639312.00054000004</v>
      </c>
      <c r="O20" s="19" t="s">
        <v>58</v>
      </c>
      <c r="S20" s="36">
        <v>0.1</v>
      </c>
      <c r="T20" s="37"/>
    </row>
    <row r="21" spans="1:20" x14ac:dyDescent="0.25">
      <c r="A21" s="16" t="s">
        <v>6</v>
      </c>
      <c r="B21" s="15" t="s">
        <v>36</v>
      </c>
      <c r="C21" s="19">
        <v>628016.53</v>
      </c>
      <c r="D21" s="19">
        <f t="shared" si="0"/>
        <v>759900.0013</v>
      </c>
      <c r="E21" s="5"/>
      <c r="F21" s="10">
        <f t="shared" si="1"/>
        <v>565214.87700000009</v>
      </c>
      <c r="G21" s="19">
        <v>0</v>
      </c>
      <c r="H21" s="11">
        <f t="shared" si="2"/>
        <v>565214.87700000009</v>
      </c>
      <c r="I21" s="31">
        <f t="shared" si="3"/>
        <v>75990.000129999942</v>
      </c>
      <c r="J21" s="13">
        <f t="shared" si="4"/>
        <v>683910.00117000006</v>
      </c>
      <c r="K21" s="13">
        <v>9027</v>
      </c>
      <c r="L21" s="12">
        <f t="shared" si="5"/>
        <v>692937.00117000006</v>
      </c>
      <c r="M21" s="14">
        <v>2175</v>
      </c>
      <c r="N21" s="38">
        <f t="shared" si="6"/>
        <v>695112.00117000006</v>
      </c>
      <c r="O21" s="19" t="s">
        <v>58</v>
      </c>
      <c r="S21" s="36">
        <v>0.1</v>
      </c>
      <c r="T21" s="37"/>
    </row>
    <row r="22" spans="1:20" x14ac:dyDescent="0.25">
      <c r="A22" s="16" t="s">
        <v>6</v>
      </c>
      <c r="B22" s="15" t="s">
        <v>29</v>
      </c>
      <c r="C22" s="19">
        <v>663553.72</v>
      </c>
      <c r="D22" s="19">
        <f t="shared" si="0"/>
        <v>802900.00119999994</v>
      </c>
      <c r="E22" s="5"/>
      <c r="F22" s="10">
        <f t="shared" si="1"/>
        <v>597198.348</v>
      </c>
      <c r="G22" s="19">
        <v>0</v>
      </c>
      <c r="H22" s="11">
        <f t="shared" si="2"/>
        <v>597198.348</v>
      </c>
      <c r="I22" s="31">
        <f t="shared" si="3"/>
        <v>80290.000119999982</v>
      </c>
      <c r="J22" s="13">
        <f t="shared" si="4"/>
        <v>722610.00107999996</v>
      </c>
      <c r="K22" s="13">
        <v>9027</v>
      </c>
      <c r="L22" s="12">
        <f t="shared" si="5"/>
        <v>731637.00107999996</v>
      </c>
      <c r="M22" s="14">
        <v>2175</v>
      </c>
      <c r="N22" s="38">
        <f t="shared" si="6"/>
        <v>733812.00107999996</v>
      </c>
      <c r="O22" s="19" t="s">
        <v>58</v>
      </c>
      <c r="S22" s="36">
        <v>0.1</v>
      </c>
      <c r="T22" s="37"/>
    </row>
    <row r="23" spans="1:20" x14ac:dyDescent="0.25">
      <c r="A23" s="16" t="s">
        <v>7</v>
      </c>
      <c r="B23" s="15" t="s">
        <v>17</v>
      </c>
      <c r="C23" s="19">
        <v>864380.17</v>
      </c>
      <c r="D23" s="19">
        <f t="shared" si="0"/>
        <v>1045900.0057</v>
      </c>
      <c r="E23" s="5"/>
      <c r="F23" s="10">
        <f t="shared" si="1"/>
        <v>674216.53260000004</v>
      </c>
      <c r="G23" s="19">
        <v>58306</v>
      </c>
      <c r="H23" s="11">
        <f t="shared" si="2"/>
        <v>615910.53260000004</v>
      </c>
      <c r="I23" s="31">
        <f t="shared" si="3"/>
        <v>300648.26125400001</v>
      </c>
      <c r="J23" s="13">
        <f t="shared" si="4"/>
        <v>745251.74444599997</v>
      </c>
      <c r="K23" s="13">
        <v>9027</v>
      </c>
      <c r="L23" s="12">
        <f t="shared" si="5"/>
        <v>754278.74444599997</v>
      </c>
      <c r="M23" s="14">
        <v>1375</v>
      </c>
      <c r="N23" s="38">
        <f t="shared" si="6"/>
        <v>755653.74444599997</v>
      </c>
      <c r="O23" s="19" t="s">
        <v>44</v>
      </c>
      <c r="S23" s="36">
        <v>0.1</v>
      </c>
      <c r="T23" s="37">
        <v>0.12</v>
      </c>
    </row>
    <row r="24" spans="1:20" x14ac:dyDescent="0.25">
      <c r="A24" s="16" t="s">
        <v>7</v>
      </c>
      <c r="B24" s="15" t="s">
        <v>18</v>
      </c>
      <c r="C24" s="19">
        <v>944545.45</v>
      </c>
      <c r="D24" s="19">
        <f t="shared" si="0"/>
        <v>1142899.9944999998</v>
      </c>
      <c r="E24" s="5"/>
      <c r="F24" s="10">
        <f t="shared" si="1"/>
        <v>736745.451</v>
      </c>
      <c r="G24" s="19">
        <v>58306</v>
      </c>
      <c r="H24" s="11">
        <f t="shared" si="2"/>
        <v>678439.451</v>
      </c>
      <c r="I24" s="31">
        <f t="shared" si="3"/>
        <v>321988.25878999988</v>
      </c>
      <c r="J24" s="13">
        <f t="shared" si="4"/>
        <v>820911.73570999992</v>
      </c>
      <c r="K24" s="13">
        <v>9027</v>
      </c>
      <c r="L24" s="12">
        <f t="shared" si="5"/>
        <v>829938.73570999992</v>
      </c>
      <c r="M24" s="14">
        <v>1375</v>
      </c>
      <c r="N24" s="38">
        <f t="shared" si="6"/>
        <v>831313.73570999992</v>
      </c>
      <c r="O24" s="19" t="s">
        <v>57</v>
      </c>
      <c r="S24" s="36">
        <v>0.1</v>
      </c>
      <c r="T24" s="37">
        <v>0.12</v>
      </c>
    </row>
    <row r="25" spans="1:20" x14ac:dyDescent="0.25">
      <c r="A25" s="16" t="s">
        <v>7</v>
      </c>
      <c r="B25" s="15" t="s">
        <v>19</v>
      </c>
      <c r="C25" s="19">
        <v>993305.79</v>
      </c>
      <c r="D25" s="19">
        <f t="shared" si="0"/>
        <v>1201900.0059</v>
      </c>
      <c r="E25" s="5"/>
      <c r="F25" s="10">
        <f t="shared" si="1"/>
        <v>774778.51620000007</v>
      </c>
      <c r="G25" s="19">
        <v>58306</v>
      </c>
      <c r="H25" s="11">
        <f t="shared" si="2"/>
        <v>716472.51620000007</v>
      </c>
      <c r="I25" s="31">
        <f t="shared" si="3"/>
        <v>334968.26129799988</v>
      </c>
      <c r="J25" s="13">
        <f t="shared" si="4"/>
        <v>866931.74460200011</v>
      </c>
      <c r="K25" s="13">
        <v>9027</v>
      </c>
      <c r="L25" s="12">
        <f t="shared" si="5"/>
        <v>875958.74460200011</v>
      </c>
      <c r="M25" s="14">
        <v>1375</v>
      </c>
      <c r="N25" s="38">
        <f t="shared" si="6"/>
        <v>877333.74460200011</v>
      </c>
      <c r="O25" s="19" t="s">
        <v>44</v>
      </c>
      <c r="S25" s="36">
        <v>0.1</v>
      </c>
      <c r="T25" s="37">
        <v>0.12</v>
      </c>
    </row>
    <row r="26" spans="1:20" x14ac:dyDescent="0.25">
      <c r="A26" s="16" t="s">
        <v>7</v>
      </c>
      <c r="B26" s="15" t="s">
        <v>20</v>
      </c>
      <c r="C26" s="19">
        <v>1057768.6000000001</v>
      </c>
      <c r="D26" s="19">
        <f t="shared" si="0"/>
        <v>1279900.0060000001</v>
      </c>
      <c r="E26" s="5"/>
      <c r="F26" s="10">
        <f t="shared" si="1"/>
        <v>825059.50800000015</v>
      </c>
      <c r="G26" s="19">
        <v>58306</v>
      </c>
      <c r="H26" s="11">
        <f t="shared" si="2"/>
        <v>766753.50800000015</v>
      </c>
      <c r="I26" s="31">
        <f t="shared" si="3"/>
        <v>352128.26131999993</v>
      </c>
      <c r="J26" s="13">
        <f t="shared" si="4"/>
        <v>927771.74468000012</v>
      </c>
      <c r="K26" s="13">
        <v>9027</v>
      </c>
      <c r="L26" s="12">
        <f t="shared" si="5"/>
        <v>936798.74468000012</v>
      </c>
      <c r="M26" s="14">
        <v>1375</v>
      </c>
      <c r="N26" s="38">
        <f t="shared" si="6"/>
        <v>938173.74468000012</v>
      </c>
      <c r="O26" s="19" t="s">
        <v>44</v>
      </c>
      <c r="S26" s="36">
        <v>0.1</v>
      </c>
      <c r="T26" s="37">
        <v>0.12</v>
      </c>
    </row>
    <row r="27" spans="1:20" x14ac:dyDescent="0.25">
      <c r="A27" s="16" t="s">
        <v>7</v>
      </c>
      <c r="B27" s="15" t="s">
        <v>56</v>
      </c>
      <c r="C27" s="19">
        <v>703223.14</v>
      </c>
      <c r="D27" s="19">
        <f t="shared" si="0"/>
        <v>850899.99939999997</v>
      </c>
      <c r="E27" s="5"/>
      <c r="F27" s="40">
        <v>500000</v>
      </c>
      <c r="G27" s="19"/>
      <c r="H27" s="11">
        <f t="shared" ref="H27" si="7">+F27-G27</f>
        <v>500000</v>
      </c>
      <c r="I27" s="31">
        <f t="shared" ref="I27" si="8">+D27-J27</f>
        <v>245899.99939999997</v>
      </c>
      <c r="J27" s="13">
        <f t="shared" ref="J27" si="9">+H27*1.21</f>
        <v>605000</v>
      </c>
      <c r="K27" s="13">
        <v>9027</v>
      </c>
      <c r="L27" s="12">
        <f t="shared" ref="L27" si="10">SUM(J27:K27)</f>
        <v>614027</v>
      </c>
      <c r="M27" s="14">
        <v>1375</v>
      </c>
      <c r="N27" s="38">
        <f t="shared" si="6"/>
        <v>615402</v>
      </c>
      <c r="O27" s="19" t="s">
        <v>44</v>
      </c>
      <c r="S27" s="36">
        <v>0.1</v>
      </c>
      <c r="T27" s="37"/>
    </row>
    <row r="28" spans="1:20" x14ac:dyDescent="0.25">
      <c r="A28" s="16" t="s">
        <v>7</v>
      </c>
      <c r="B28" s="15" t="s">
        <v>21</v>
      </c>
      <c r="C28" s="19">
        <v>864380.17</v>
      </c>
      <c r="D28" s="19">
        <f t="shared" si="0"/>
        <v>1045900.0057</v>
      </c>
      <c r="E28" s="5"/>
      <c r="F28" s="10">
        <f t="shared" ref="F28:F49" si="11">+C28*(1-(S28+T28))</f>
        <v>674216.53260000004</v>
      </c>
      <c r="G28" s="19">
        <v>59710</v>
      </c>
      <c r="H28" s="11">
        <f t="shared" si="2"/>
        <v>614506.53260000004</v>
      </c>
      <c r="I28" s="31">
        <f t="shared" si="3"/>
        <v>302347.10125399998</v>
      </c>
      <c r="J28" s="13">
        <f t="shared" si="4"/>
        <v>743552.904446</v>
      </c>
      <c r="K28" s="13">
        <v>9027</v>
      </c>
      <c r="L28" s="12">
        <f t="shared" ref="L28" si="12">SUM(J28:K28)</f>
        <v>752579.904446</v>
      </c>
      <c r="M28" s="14">
        <v>1375</v>
      </c>
      <c r="N28" s="38">
        <f t="shared" si="6"/>
        <v>753954.904446</v>
      </c>
      <c r="O28" s="19" t="s">
        <v>44</v>
      </c>
      <c r="S28" s="36">
        <v>0.1</v>
      </c>
      <c r="T28" s="37">
        <v>0.12</v>
      </c>
    </row>
    <row r="29" spans="1:20" x14ac:dyDescent="0.25">
      <c r="A29" s="16" t="s">
        <v>7</v>
      </c>
      <c r="B29" s="15" t="s">
        <v>22</v>
      </c>
      <c r="C29" s="19">
        <v>944545.45</v>
      </c>
      <c r="D29" s="19">
        <f t="shared" si="0"/>
        <v>1142899.9944999998</v>
      </c>
      <c r="E29" s="5"/>
      <c r="F29" s="10">
        <f t="shared" si="11"/>
        <v>736745.451</v>
      </c>
      <c r="G29" s="19">
        <v>59710</v>
      </c>
      <c r="H29" s="11">
        <f t="shared" si="2"/>
        <v>677035.451</v>
      </c>
      <c r="I29" s="31">
        <f t="shared" si="3"/>
        <v>323687.09878999984</v>
      </c>
      <c r="J29" s="13">
        <f t="shared" si="4"/>
        <v>819212.89570999995</v>
      </c>
      <c r="K29" s="13">
        <v>9027</v>
      </c>
      <c r="L29" s="12">
        <f t="shared" ref="L29" si="13">SUM(J29:K29)</f>
        <v>828239.89570999995</v>
      </c>
      <c r="M29" s="14">
        <v>1375</v>
      </c>
      <c r="N29" s="38">
        <f t="shared" si="6"/>
        <v>829614.89570999995</v>
      </c>
      <c r="O29" s="19" t="s">
        <v>44</v>
      </c>
      <c r="S29" s="36">
        <v>0.1</v>
      </c>
      <c r="T29" s="37">
        <v>0.12</v>
      </c>
    </row>
    <row r="30" spans="1:20" x14ac:dyDescent="0.25">
      <c r="A30" s="16" t="s">
        <v>7</v>
      </c>
      <c r="B30" s="15" t="s">
        <v>23</v>
      </c>
      <c r="C30" s="19">
        <v>994132.23</v>
      </c>
      <c r="D30" s="19">
        <f t="shared" si="0"/>
        <v>1202899.9982999999</v>
      </c>
      <c r="E30" s="5"/>
      <c r="F30" s="10">
        <f t="shared" si="11"/>
        <v>775423.13939999999</v>
      </c>
      <c r="G30" s="19">
        <v>59710</v>
      </c>
      <c r="H30" s="11">
        <f t="shared" si="2"/>
        <v>715713.13939999999</v>
      </c>
      <c r="I30" s="31">
        <f t="shared" si="3"/>
        <v>336887.09962599992</v>
      </c>
      <c r="J30" s="13">
        <f t="shared" si="4"/>
        <v>866012.89867399994</v>
      </c>
      <c r="K30" s="13">
        <v>9027</v>
      </c>
      <c r="L30" s="12">
        <f t="shared" si="5"/>
        <v>875039.89867399994</v>
      </c>
      <c r="M30" s="14">
        <v>1375</v>
      </c>
      <c r="N30" s="38">
        <f t="shared" si="6"/>
        <v>876414.89867399994</v>
      </c>
      <c r="O30" s="19" t="s">
        <v>44</v>
      </c>
      <c r="S30" s="36">
        <v>0.1</v>
      </c>
      <c r="T30" s="37">
        <v>0.12</v>
      </c>
    </row>
    <row r="31" spans="1:20" x14ac:dyDescent="0.25">
      <c r="A31" s="16" t="s">
        <v>7</v>
      </c>
      <c r="B31" s="15" t="s">
        <v>24</v>
      </c>
      <c r="C31" s="19">
        <v>1057768.6000000001</v>
      </c>
      <c r="D31" s="19">
        <f t="shared" si="0"/>
        <v>1279900.0060000001</v>
      </c>
      <c r="E31" s="5"/>
      <c r="F31" s="10">
        <f t="shared" si="11"/>
        <v>825059.50800000015</v>
      </c>
      <c r="G31" s="19">
        <v>59710</v>
      </c>
      <c r="H31" s="11">
        <f t="shared" si="2"/>
        <v>765349.50800000015</v>
      </c>
      <c r="I31" s="31">
        <f t="shared" si="3"/>
        <v>353827.1013199999</v>
      </c>
      <c r="J31" s="13">
        <f t="shared" si="4"/>
        <v>926072.90468000015</v>
      </c>
      <c r="K31" s="13">
        <v>9027</v>
      </c>
      <c r="L31" s="12">
        <f t="shared" si="5"/>
        <v>935099.90468000015</v>
      </c>
      <c r="M31" s="14">
        <v>1375</v>
      </c>
      <c r="N31" s="38">
        <f t="shared" si="6"/>
        <v>936474.90468000015</v>
      </c>
      <c r="O31" s="19" t="s">
        <v>44</v>
      </c>
      <c r="S31" s="36">
        <v>0.1</v>
      </c>
      <c r="T31" s="37">
        <v>0.12</v>
      </c>
    </row>
    <row r="32" spans="1:20" x14ac:dyDescent="0.25">
      <c r="A32" s="16" t="s">
        <v>45</v>
      </c>
      <c r="B32" s="15" t="s">
        <v>46</v>
      </c>
      <c r="C32" s="19">
        <v>675123.97</v>
      </c>
      <c r="D32" s="19">
        <f t="shared" si="0"/>
        <v>816900.00369999988</v>
      </c>
      <c r="E32" s="5"/>
      <c r="F32" s="10">
        <f t="shared" si="11"/>
        <v>573855.37449999992</v>
      </c>
      <c r="G32" s="19">
        <v>21074</v>
      </c>
      <c r="H32" s="11">
        <f t="shared" si="2"/>
        <v>552781.37449999992</v>
      </c>
      <c r="I32" s="31">
        <f t="shared" si="3"/>
        <v>148034.54055499996</v>
      </c>
      <c r="J32" s="13">
        <f t="shared" si="4"/>
        <v>668865.46314499993</v>
      </c>
      <c r="K32" s="13">
        <v>9027</v>
      </c>
      <c r="L32" s="12">
        <f t="shared" si="5"/>
        <v>677892.46314499993</v>
      </c>
      <c r="M32" s="14">
        <v>2175</v>
      </c>
      <c r="N32" s="38">
        <f t="shared" si="6"/>
        <v>680067.46314499993</v>
      </c>
      <c r="O32" s="19" t="s">
        <v>44</v>
      </c>
      <c r="S32" s="36">
        <v>0.1</v>
      </c>
      <c r="T32" s="37">
        <v>0.05</v>
      </c>
    </row>
    <row r="33" spans="1:20" x14ac:dyDescent="0.25">
      <c r="A33" s="16" t="s">
        <v>45</v>
      </c>
      <c r="B33" s="15" t="s">
        <v>47</v>
      </c>
      <c r="C33" s="19">
        <v>737107.44</v>
      </c>
      <c r="D33" s="19">
        <f t="shared" si="0"/>
        <v>891900.00239999988</v>
      </c>
      <c r="E33" s="5"/>
      <c r="F33" s="10">
        <f t="shared" si="11"/>
        <v>626541.32399999991</v>
      </c>
      <c r="G33" s="19">
        <v>21074</v>
      </c>
      <c r="H33" s="11">
        <f t="shared" si="2"/>
        <v>605467.32399999991</v>
      </c>
      <c r="I33" s="31">
        <f t="shared" si="3"/>
        <v>159284.54035999998</v>
      </c>
      <c r="J33" s="13">
        <f t="shared" si="4"/>
        <v>732615.4620399999</v>
      </c>
      <c r="K33" s="13">
        <v>9027</v>
      </c>
      <c r="L33" s="12">
        <f t="shared" si="5"/>
        <v>741642.4620399999</v>
      </c>
      <c r="M33" s="14">
        <v>2175</v>
      </c>
      <c r="N33" s="38">
        <f t="shared" si="6"/>
        <v>743817.4620399999</v>
      </c>
      <c r="O33" s="19" t="s">
        <v>44</v>
      </c>
      <c r="S33" s="36">
        <v>0.1</v>
      </c>
      <c r="T33" s="37">
        <v>0.05</v>
      </c>
    </row>
    <row r="34" spans="1:20" x14ac:dyDescent="0.25">
      <c r="A34" s="16" t="s">
        <v>45</v>
      </c>
      <c r="B34" s="15" t="s">
        <v>48</v>
      </c>
      <c r="C34" s="19">
        <v>762727.27</v>
      </c>
      <c r="D34" s="19">
        <f t="shared" si="0"/>
        <v>922899.99670000002</v>
      </c>
      <c r="E34" s="5"/>
      <c r="F34" s="10">
        <f t="shared" si="11"/>
        <v>648318.17949999997</v>
      </c>
      <c r="G34" s="19">
        <v>21074</v>
      </c>
      <c r="H34" s="11">
        <f t="shared" si="2"/>
        <v>627244.17949999997</v>
      </c>
      <c r="I34" s="31">
        <f t="shared" si="3"/>
        <v>163934.53950500011</v>
      </c>
      <c r="J34" s="13">
        <f t="shared" si="4"/>
        <v>758965.45719499991</v>
      </c>
      <c r="K34" s="13">
        <v>9027</v>
      </c>
      <c r="L34" s="12">
        <f t="shared" si="5"/>
        <v>767992.45719499991</v>
      </c>
      <c r="M34" s="14">
        <v>2175</v>
      </c>
      <c r="N34" s="38">
        <f t="shared" si="6"/>
        <v>770167.45719499991</v>
      </c>
      <c r="O34" s="19" t="s">
        <v>44</v>
      </c>
      <c r="S34" s="36">
        <v>0.1</v>
      </c>
      <c r="T34" s="37">
        <v>0.05</v>
      </c>
    </row>
    <row r="35" spans="1:20" x14ac:dyDescent="0.25">
      <c r="A35" s="16" t="s">
        <v>45</v>
      </c>
      <c r="B35" s="15" t="s">
        <v>49</v>
      </c>
      <c r="C35" s="19">
        <v>794958.68</v>
      </c>
      <c r="D35" s="19">
        <f t="shared" si="0"/>
        <v>961900.00280000002</v>
      </c>
      <c r="E35" s="5"/>
      <c r="F35" s="10">
        <f t="shared" si="11"/>
        <v>675714.87800000003</v>
      </c>
      <c r="G35" s="19">
        <v>21074</v>
      </c>
      <c r="H35" s="11">
        <f t="shared" si="2"/>
        <v>654640.87800000003</v>
      </c>
      <c r="I35" s="31">
        <f t="shared" si="3"/>
        <v>169784.54041999998</v>
      </c>
      <c r="J35" s="13">
        <f t="shared" si="4"/>
        <v>792115.46238000004</v>
      </c>
      <c r="K35" s="13">
        <v>9027</v>
      </c>
      <c r="L35" s="12">
        <f t="shared" ref="L35:L51" si="14">SUM(J35:K35)</f>
        <v>801142.46238000004</v>
      </c>
      <c r="M35" s="14">
        <v>2175</v>
      </c>
      <c r="N35" s="38">
        <f t="shared" si="6"/>
        <v>803317.46238000004</v>
      </c>
      <c r="O35" s="19" t="s">
        <v>44</v>
      </c>
      <c r="S35" s="36">
        <v>0.1</v>
      </c>
      <c r="T35" s="37">
        <v>0.05</v>
      </c>
    </row>
    <row r="36" spans="1:20" x14ac:dyDescent="0.25">
      <c r="A36" s="16" t="s">
        <v>43</v>
      </c>
      <c r="B36" s="15" t="s">
        <v>68</v>
      </c>
      <c r="C36" s="19">
        <v>755289.26</v>
      </c>
      <c r="D36" s="19">
        <f t="shared" si="0"/>
        <v>913900.00459999999</v>
      </c>
      <c r="E36" s="5"/>
      <c r="F36" s="10">
        <f t="shared" si="11"/>
        <v>679760.33400000003</v>
      </c>
      <c r="G36" s="19">
        <v>0</v>
      </c>
      <c r="H36" s="11">
        <f t="shared" si="2"/>
        <v>679760.33400000003</v>
      </c>
      <c r="I36" s="31">
        <f t="shared" si="3"/>
        <v>91390.00046000001</v>
      </c>
      <c r="J36" s="13">
        <f t="shared" si="4"/>
        <v>822510.00413999998</v>
      </c>
      <c r="K36" s="13">
        <v>9027</v>
      </c>
      <c r="L36" s="12">
        <f t="shared" si="14"/>
        <v>831537.00413999998</v>
      </c>
      <c r="M36" s="14">
        <v>2175</v>
      </c>
      <c r="N36" s="38">
        <f t="shared" si="6"/>
        <v>833712.00413999998</v>
      </c>
      <c r="O36" s="19" t="s">
        <v>44</v>
      </c>
      <c r="S36" s="36">
        <v>0.1</v>
      </c>
      <c r="T36" s="35"/>
    </row>
    <row r="37" spans="1:20" x14ac:dyDescent="0.25">
      <c r="A37" s="16" t="s">
        <v>43</v>
      </c>
      <c r="B37" s="15" t="s">
        <v>69</v>
      </c>
      <c r="C37" s="19">
        <v>930495.87</v>
      </c>
      <c r="D37" s="19">
        <f t="shared" si="0"/>
        <v>1125900.0027000001</v>
      </c>
      <c r="E37" s="5"/>
      <c r="F37" s="10">
        <f t="shared" si="11"/>
        <v>837446.28300000005</v>
      </c>
      <c r="G37" s="19">
        <v>0</v>
      </c>
      <c r="H37" s="11">
        <f t="shared" si="2"/>
        <v>837446.28300000005</v>
      </c>
      <c r="I37" s="31">
        <f t="shared" si="3"/>
        <v>112590.00027000008</v>
      </c>
      <c r="J37" s="13">
        <f t="shared" si="4"/>
        <v>1013310.00243</v>
      </c>
      <c r="K37" s="13">
        <v>9027</v>
      </c>
      <c r="L37" s="12">
        <f t="shared" si="14"/>
        <v>1022337.00243</v>
      </c>
      <c r="M37" s="14">
        <v>2175</v>
      </c>
      <c r="N37" s="38">
        <f t="shared" si="6"/>
        <v>1024512.00243</v>
      </c>
      <c r="O37" s="19" t="s">
        <v>44</v>
      </c>
      <c r="S37" s="36">
        <v>0.1</v>
      </c>
      <c r="T37" s="35"/>
    </row>
    <row r="38" spans="1:20" x14ac:dyDescent="0.25">
      <c r="A38" s="16" t="s">
        <v>8</v>
      </c>
      <c r="B38" s="15" t="s">
        <v>25</v>
      </c>
      <c r="C38" s="19">
        <v>546515.84</v>
      </c>
      <c r="D38" s="19">
        <f>+C38*1.105</f>
        <v>603900.00319999992</v>
      </c>
      <c r="E38" s="5"/>
      <c r="F38" s="10">
        <f t="shared" si="11"/>
        <v>475468.78079999995</v>
      </c>
      <c r="G38" s="19">
        <v>53076.923076923078</v>
      </c>
      <c r="H38" s="11">
        <f t="shared" si="2"/>
        <v>422391.85772307689</v>
      </c>
      <c r="I38" s="31">
        <f t="shared" si="3"/>
        <v>137157.00041599997</v>
      </c>
      <c r="J38" s="13">
        <f>+H38*1.105</f>
        <v>466743.00278399995</v>
      </c>
      <c r="K38" s="13">
        <v>8243</v>
      </c>
      <c r="L38" s="12">
        <f t="shared" si="14"/>
        <v>474986.00278399995</v>
      </c>
      <c r="M38" s="14">
        <v>2175</v>
      </c>
      <c r="N38" s="38">
        <f t="shared" si="6"/>
        <v>477161.00278399995</v>
      </c>
      <c r="O38" s="19" t="s">
        <v>58</v>
      </c>
      <c r="S38" s="36">
        <v>0.13</v>
      </c>
      <c r="T38" s="35"/>
    </row>
    <row r="39" spans="1:20" x14ac:dyDescent="0.25">
      <c r="A39" s="16" t="s">
        <v>8</v>
      </c>
      <c r="B39" s="15" t="s">
        <v>40</v>
      </c>
      <c r="C39" s="19">
        <v>575475.11</v>
      </c>
      <c r="D39" s="19">
        <f t="shared" ref="D39:D50" si="15">+C39*1.105</f>
        <v>635899.99654999992</v>
      </c>
      <c r="E39" s="5"/>
      <c r="F39" s="10">
        <f t="shared" si="11"/>
        <v>500663.34570000001</v>
      </c>
      <c r="G39" s="19">
        <v>51538.461538461539</v>
      </c>
      <c r="H39" s="11">
        <f t="shared" si="2"/>
        <v>449124.88416153844</v>
      </c>
      <c r="I39" s="31">
        <f t="shared" si="3"/>
        <v>139616.99955149996</v>
      </c>
      <c r="J39" s="13">
        <f t="shared" ref="J39:J50" si="16">+H39*1.105</f>
        <v>496282.99699849996</v>
      </c>
      <c r="K39" s="13">
        <v>8243</v>
      </c>
      <c r="L39" s="12">
        <f t="shared" si="14"/>
        <v>504525.99699849996</v>
      </c>
      <c r="M39" s="14">
        <v>2175</v>
      </c>
      <c r="N39" s="38">
        <f t="shared" si="6"/>
        <v>506700.99699849996</v>
      </c>
      <c r="O39" s="19" t="s">
        <v>58</v>
      </c>
      <c r="S39" s="36">
        <v>0.13</v>
      </c>
      <c r="T39" s="35"/>
    </row>
    <row r="40" spans="1:20" x14ac:dyDescent="0.25">
      <c r="A40" s="16" t="s">
        <v>9</v>
      </c>
      <c r="B40" s="15" t="s">
        <v>50</v>
      </c>
      <c r="C40" s="19">
        <v>904886.88</v>
      </c>
      <c r="D40" s="19">
        <f t="shared" si="15"/>
        <v>999900.0024</v>
      </c>
      <c r="E40" s="5"/>
      <c r="F40" s="10">
        <f t="shared" si="11"/>
        <v>723909.50400000007</v>
      </c>
      <c r="G40" s="19">
        <v>0</v>
      </c>
      <c r="H40" s="11">
        <f t="shared" si="2"/>
        <v>723909.50400000007</v>
      </c>
      <c r="I40" s="31">
        <f t="shared" si="3"/>
        <v>199980.00047999993</v>
      </c>
      <c r="J40" s="13">
        <f t="shared" si="16"/>
        <v>799920.00192000007</v>
      </c>
      <c r="K40" s="13">
        <v>8243</v>
      </c>
      <c r="L40" s="12">
        <f t="shared" si="14"/>
        <v>808163.00192000007</v>
      </c>
      <c r="M40" s="14">
        <v>2175</v>
      </c>
      <c r="N40" s="38">
        <f t="shared" si="6"/>
        <v>810338.00192000007</v>
      </c>
      <c r="O40" s="19" t="s">
        <v>44</v>
      </c>
      <c r="S40" s="36">
        <v>0.13</v>
      </c>
      <c r="T40" s="37">
        <v>7.0000000000000007E-2</v>
      </c>
    </row>
    <row r="41" spans="1:20" x14ac:dyDescent="0.25">
      <c r="A41" s="16" t="s">
        <v>9</v>
      </c>
      <c r="B41" s="15" t="s">
        <v>51</v>
      </c>
      <c r="C41" s="19">
        <v>1001719.46</v>
      </c>
      <c r="D41" s="19">
        <f t="shared" si="15"/>
        <v>1106900.0033</v>
      </c>
      <c r="E41" s="5"/>
      <c r="F41" s="10">
        <f t="shared" si="11"/>
        <v>801375.56799999997</v>
      </c>
      <c r="G41" s="19">
        <v>0</v>
      </c>
      <c r="H41" s="11">
        <f t="shared" si="2"/>
        <v>801375.56799999997</v>
      </c>
      <c r="I41" s="31">
        <f t="shared" si="3"/>
        <v>221380.00066000002</v>
      </c>
      <c r="J41" s="13">
        <f t="shared" si="16"/>
        <v>885520.00263999996</v>
      </c>
      <c r="K41" s="13">
        <v>8243</v>
      </c>
      <c r="L41" s="12">
        <f t="shared" si="14"/>
        <v>893763.00263999996</v>
      </c>
      <c r="M41" s="14">
        <v>2175</v>
      </c>
      <c r="N41" s="38">
        <f t="shared" si="6"/>
        <v>895938.00263999996</v>
      </c>
      <c r="O41" s="19" t="s">
        <v>57</v>
      </c>
      <c r="S41" s="36">
        <v>0.13</v>
      </c>
      <c r="T41" s="37">
        <v>7.0000000000000007E-2</v>
      </c>
    </row>
    <row r="42" spans="1:20" x14ac:dyDescent="0.25">
      <c r="A42" s="16" t="s">
        <v>9</v>
      </c>
      <c r="B42" s="15" t="s">
        <v>52</v>
      </c>
      <c r="C42" s="19">
        <v>1043348.42</v>
      </c>
      <c r="D42" s="19">
        <f t="shared" si="15"/>
        <v>1152900.0041</v>
      </c>
      <c r="E42" s="5"/>
      <c r="F42" s="10">
        <f t="shared" si="11"/>
        <v>834678.73600000003</v>
      </c>
      <c r="G42" s="19">
        <v>30769</v>
      </c>
      <c r="H42" s="11">
        <f t="shared" si="2"/>
        <v>803909.73600000003</v>
      </c>
      <c r="I42" s="31">
        <f t="shared" si="3"/>
        <v>264579.74581999995</v>
      </c>
      <c r="J42" s="13">
        <f t="shared" si="16"/>
        <v>888320.25828000007</v>
      </c>
      <c r="K42" s="13">
        <v>8243</v>
      </c>
      <c r="L42" s="12">
        <f t="shared" si="14"/>
        <v>896563.25828000007</v>
      </c>
      <c r="M42" s="14">
        <v>2175</v>
      </c>
      <c r="N42" s="38">
        <f t="shared" si="6"/>
        <v>898738.25828000007</v>
      </c>
      <c r="O42" s="19" t="s">
        <v>44</v>
      </c>
      <c r="S42" s="36">
        <v>0.13</v>
      </c>
      <c r="T42" s="37">
        <v>7.0000000000000007E-2</v>
      </c>
    </row>
    <row r="43" spans="1:20" x14ac:dyDescent="0.25">
      <c r="A43" s="16" t="s">
        <v>9</v>
      </c>
      <c r="B43" s="15" t="s">
        <v>53</v>
      </c>
      <c r="C43" s="19">
        <v>1129321.27</v>
      </c>
      <c r="D43" s="19">
        <f t="shared" si="15"/>
        <v>1247900.0033499999</v>
      </c>
      <c r="E43" s="5"/>
      <c r="F43" s="10">
        <f t="shared" si="11"/>
        <v>903457.01600000006</v>
      </c>
      <c r="G43" s="19">
        <v>0</v>
      </c>
      <c r="H43" s="11">
        <f t="shared" si="2"/>
        <v>903457.01600000006</v>
      </c>
      <c r="I43" s="31">
        <f t="shared" si="3"/>
        <v>249580.00066999986</v>
      </c>
      <c r="J43" s="13">
        <f t="shared" si="16"/>
        <v>998320.00268000003</v>
      </c>
      <c r="K43" s="13">
        <v>8243</v>
      </c>
      <c r="L43" s="12">
        <f t="shared" si="14"/>
        <v>1006563.00268</v>
      </c>
      <c r="M43" s="14">
        <v>2175</v>
      </c>
      <c r="N43" s="38">
        <f t="shared" si="6"/>
        <v>1008738.00268</v>
      </c>
      <c r="O43" s="19" t="s">
        <v>44</v>
      </c>
      <c r="S43" s="36">
        <v>0.13</v>
      </c>
      <c r="T43" s="37">
        <v>7.0000000000000007E-2</v>
      </c>
    </row>
    <row r="44" spans="1:20" x14ac:dyDescent="0.25">
      <c r="A44" s="16" t="s">
        <v>9</v>
      </c>
      <c r="B44" s="15" t="s">
        <v>54</v>
      </c>
      <c r="C44" s="19">
        <v>1143800.8999999999</v>
      </c>
      <c r="D44" s="19">
        <f t="shared" si="15"/>
        <v>1263899.9944999998</v>
      </c>
      <c r="E44" s="5"/>
      <c r="F44" s="10">
        <f t="shared" si="11"/>
        <v>880726.69299999997</v>
      </c>
      <c r="G44" s="19">
        <v>0</v>
      </c>
      <c r="H44" s="11">
        <f t="shared" si="2"/>
        <v>880726.69299999997</v>
      </c>
      <c r="I44" s="31">
        <f t="shared" si="3"/>
        <v>290696.9987349998</v>
      </c>
      <c r="J44" s="13">
        <f t="shared" si="16"/>
        <v>973202.995765</v>
      </c>
      <c r="K44" s="13">
        <v>8243</v>
      </c>
      <c r="L44" s="12">
        <f t="shared" si="14"/>
        <v>981445.995765</v>
      </c>
      <c r="M44" s="14">
        <v>2175</v>
      </c>
      <c r="N44" s="38">
        <f t="shared" si="6"/>
        <v>983620.995765</v>
      </c>
      <c r="O44" s="19" t="s">
        <v>44</v>
      </c>
      <c r="S44" s="36">
        <v>0.13</v>
      </c>
      <c r="T44" s="37">
        <v>0.1</v>
      </c>
    </row>
    <row r="45" spans="1:20" x14ac:dyDescent="0.25">
      <c r="A45" s="16" t="s">
        <v>9</v>
      </c>
      <c r="B45" s="15" t="s">
        <v>55</v>
      </c>
      <c r="C45" s="19">
        <v>1233393.67</v>
      </c>
      <c r="D45" s="19">
        <f t="shared" si="15"/>
        <v>1362900.00535</v>
      </c>
      <c r="E45" s="5"/>
      <c r="F45" s="10">
        <f t="shared" si="11"/>
        <v>949713.12589999998</v>
      </c>
      <c r="G45" s="19">
        <v>0</v>
      </c>
      <c r="H45" s="11">
        <f t="shared" si="2"/>
        <v>949713.12589999998</v>
      </c>
      <c r="I45" s="31">
        <f t="shared" si="3"/>
        <v>313467.00123049994</v>
      </c>
      <c r="J45" s="13">
        <f t="shared" si="16"/>
        <v>1049433.0041195001</v>
      </c>
      <c r="K45" s="13">
        <v>8243</v>
      </c>
      <c r="L45" s="12">
        <f t="shared" si="14"/>
        <v>1057676.0041195001</v>
      </c>
      <c r="M45" s="14">
        <v>2175</v>
      </c>
      <c r="N45" s="38">
        <f t="shared" si="6"/>
        <v>1059851.0041195001</v>
      </c>
      <c r="O45" s="19" t="s">
        <v>44</v>
      </c>
      <c r="S45" s="36">
        <v>0.13</v>
      </c>
      <c r="T45" s="37">
        <v>0.1</v>
      </c>
    </row>
    <row r="46" spans="1:20" x14ac:dyDescent="0.25">
      <c r="A46" s="16" t="s">
        <v>9</v>
      </c>
      <c r="B46" s="15" t="s">
        <v>65</v>
      </c>
      <c r="C46" s="19">
        <v>1303076.92</v>
      </c>
      <c r="D46" s="19">
        <f t="shared" si="15"/>
        <v>1439899.9966</v>
      </c>
      <c r="E46" s="5"/>
      <c r="F46" s="10">
        <f t="shared" si="11"/>
        <v>1003369.2284</v>
      </c>
      <c r="G46" s="19">
        <v>0</v>
      </c>
      <c r="H46" s="11">
        <f t="shared" si="2"/>
        <v>1003369.2284</v>
      </c>
      <c r="I46" s="31">
        <f t="shared" si="3"/>
        <v>331176.99921799987</v>
      </c>
      <c r="J46" s="13">
        <f t="shared" si="16"/>
        <v>1108722.9973820001</v>
      </c>
      <c r="K46" s="13">
        <v>8243</v>
      </c>
      <c r="L46" s="12">
        <f t="shared" si="14"/>
        <v>1116965.9973820001</v>
      </c>
      <c r="M46" s="14">
        <v>2175</v>
      </c>
      <c r="N46" s="38">
        <f t="shared" si="6"/>
        <v>1119140.9973820001</v>
      </c>
      <c r="O46" s="19" t="s">
        <v>44</v>
      </c>
      <c r="S46" s="36">
        <v>0.13</v>
      </c>
      <c r="T46" s="37">
        <v>0.1</v>
      </c>
    </row>
    <row r="47" spans="1:20" x14ac:dyDescent="0.25">
      <c r="A47" s="16" t="s">
        <v>9</v>
      </c>
      <c r="B47" s="15" t="s">
        <v>26</v>
      </c>
      <c r="C47" s="19">
        <v>1411674.21</v>
      </c>
      <c r="D47" s="19">
        <f t="shared" si="15"/>
        <v>1559900.00205</v>
      </c>
      <c r="E47" s="5"/>
      <c r="F47" s="10">
        <f t="shared" si="11"/>
        <v>1086989.1417</v>
      </c>
      <c r="G47" s="19">
        <v>0</v>
      </c>
      <c r="H47" s="11">
        <f t="shared" si="2"/>
        <v>1086989.1417</v>
      </c>
      <c r="I47" s="31">
        <f t="shared" si="3"/>
        <v>358777.00047149998</v>
      </c>
      <c r="J47" s="13">
        <f t="shared" si="16"/>
        <v>1201123.0015785</v>
      </c>
      <c r="K47" s="13">
        <v>8243</v>
      </c>
      <c r="L47" s="12">
        <f t="shared" si="14"/>
        <v>1209366.0015785</v>
      </c>
      <c r="M47" s="14">
        <v>2175</v>
      </c>
      <c r="N47" s="38">
        <f t="shared" si="6"/>
        <v>1211541.0015785</v>
      </c>
      <c r="O47" s="19" t="s">
        <v>44</v>
      </c>
      <c r="S47" s="36">
        <v>0.13</v>
      </c>
      <c r="T47" s="37">
        <v>0.1</v>
      </c>
    </row>
    <row r="48" spans="1:20" x14ac:dyDescent="0.25">
      <c r="A48" s="16" t="s">
        <v>9</v>
      </c>
      <c r="B48" s="15" t="s">
        <v>41</v>
      </c>
      <c r="C48" s="19">
        <v>1445158.37</v>
      </c>
      <c r="D48" s="19">
        <f t="shared" si="15"/>
        <v>1596899.9988500001</v>
      </c>
      <c r="E48" s="5"/>
      <c r="F48" s="40">
        <v>1010000</v>
      </c>
      <c r="G48" s="19">
        <v>0</v>
      </c>
      <c r="H48" s="11">
        <f t="shared" si="2"/>
        <v>1010000</v>
      </c>
      <c r="I48" s="31">
        <f t="shared" si="3"/>
        <v>480849.99885000009</v>
      </c>
      <c r="J48" s="13">
        <f t="shared" si="16"/>
        <v>1116050</v>
      </c>
      <c r="K48" s="13">
        <v>8243</v>
      </c>
      <c r="L48" s="12">
        <f t="shared" si="14"/>
        <v>1124293</v>
      </c>
      <c r="M48" s="14">
        <v>2175</v>
      </c>
      <c r="N48" s="38">
        <f t="shared" si="6"/>
        <v>1126468</v>
      </c>
      <c r="O48" s="19" t="s">
        <v>44</v>
      </c>
      <c r="S48" s="36">
        <v>0.13</v>
      </c>
      <c r="T48" s="37">
        <v>0.1</v>
      </c>
    </row>
    <row r="49" spans="1:20" x14ac:dyDescent="0.25">
      <c r="A49" s="16" t="s">
        <v>9</v>
      </c>
      <c r="B49" s="15" t="s">
        <v>42</v>
      </c>
      <c r="C49" s="19">
        <v>1551945.7</v>
      </c>
      <c r="D49" s="19">
        <f t="shared" si="15"/>
        <v>1714899.9985</v>
      </c>
      <c r="E49" s="5"/>
      <c r="F49" s="10">
        <f t="shared" si="11"/>
        <v>1194998.189</v>
      </c>
      <c r="G49" s="19">
        <v>0</v>
      </c>
      <c r="H49" s="11">
        <f t="shared" si="2"/>
        <v>1194998.189</v>
      </c>
      <c r="I49" s="31">
        <f t="shared" si="3"/>
        <v>394426.99965499993</v>
      </c>
      <c r="J49" s="13">
        <f t="shared" si="16"/>
        <v>1320472.9988450001</v>
      </c>
      <c r="K49" s="13">
        <v>8243</v>
      </c>
      <c r="L49" s="12">
        <f t="shared" si="14"/>
        <v>1328715.9988450001</v>
      </c>
      <c r="M49" s="14">
        <v>2175</v>
      </c>
      <c r="N49" s="38">
        <f t="shared" si="6"/>
        <v>1330890.9988450001</v>
      </c>
      <c r="O49" s="19" t="s">
        <v>44</v>
      </c>
      <c r="S49" s="36">
        <v>0.13</v>
      </c>
      <c r="T49" s="37">
        <v>0.1</v>
      </c>
    </row>
    <row r="50" spans="1:20" x14ac:dyDescent="0.25">
      <c r="A50" s="16" t="s">
        <v>9</v>
      </c>
      <c r="B50" s="15" t="s">
        <v>66</v>
      </c>
      <c r="C50" s="19">
        <v>1613484.16</v>
      </c>
      <c r="D50" s="19">
        <f t="shared" si="15"/>
        <v>1782899.9967999998</v>
      </c>
      <c r="E50" s="5"/>
      <c r="F50" s="10">
        <f>+C50*(1-(S50+T50))</f>
        <v>1242382.8032</v>
      </c>
      <c r="G50" s="19">
        <v>0</v>
      </c>
      <c r="H50" s="11">
        <f t="shared" si="2"/>
        <v>1242382.8032</v>
      </c>
      <c r="I50" s="31">
        <f t="shared" si="3"/>
        <v>410066.99926399998</v>
      </c>
      <c r="J50" s="13">
        <f t="shared" si="16"/>
        <v>1372832.9975359999</v>
      </c>
      <c r="K50" s="13">
        <v>8243</v>
      </c>
      <c r="L50" s="12">
        <f t="shared" si="14"/>
        <v>1381075.9975359999</v>
      </c>
      <c r="M50" s="14">
        <v>2175</v>
      </c>
      <c r="N50" s="38">
        <f t="shared" si="6"/>
        <v>1383250.9975359999</v>
      </c>
      <c r="O50" s="19" t="s">
        <v>44</v>
      </c>
      <c r="S50" s="36">
        <v>0.13</v>
      </c>
      <c r="T50" s="37">
        <v>0.1</v>
      </c>
    </row>
    <row r="51" spans="1:20" x14ac:dyDescent="0.25">
      <c r="A51" s="16" t="s">
        <v>12</v>
      </c>
      <c r="B51" s="15" t="s">
        <v>67</v>
      </c>
      <c r="C51" s="19">
        <v>1432975.21</v>
      </c>
      <c r="D51" s="19">
        <f t="shared" si="0"/>
        <v>1733900.0041</v>
      </c>
      <c r="E51" s="5"/>
      <c r="F51" s="10">
        <f>+C51*(1-(S51+T51))</f>
        <v>1289677.689</v>
      </c>
      <c r="G51" s="19">
        <v>0</v>
      </c>
      <c r="H51" s="11">
        <f t="shared" si="2"/>
        <v>1289677.689</v>
      </c>
      <c r="I51" s="31">
        <f t="shared" si="3"/>
        <v>173390.0004100001</v>
      </c>
      <c r="J51" s="13">
        <f t="shared" si="4"/>
        <v>1560510.0036899999</v>
      </c>
      <c r="K51" s="13">
        <v>9027</v>
      </c>
      <c r="L51" s="12">
        <f t="shared" si="14"/>
        <v>1569537.0036899999</v>
      </c>
      <c r="M51" s="14">
        <v>2175</v>
      </c>
      <c r="N51" s="38">
        <f t="shared" si="6"/>
        <v>1571712.0036899999</v>
      </c>
      <c r="O51" s="19" t="s">
        <v>57</v>
      </c>
      <c r="S51" s="36">
        <v>0.1</v>
      </c>
      <c r="T51" s="37"/>
    </row>
    <row r="52" spans="1:20" x14ac:dyDescent="0.25">
      <c r="A52" s="16" t="s">
        <v>61</v>
      </c>
      <c r="B52" s="15" t="s">
        <v>62</v>
      </c>
      <c r="C52" s="19">
        <v>984214.88</v>
      </c>
      <c r="D52" s="19">
        <f t="shared" ref="D52:D53" si="17">+C52*1.21</f>
        <v>1190900.0048</v>
      </c>
      <c r="E52" s="5"/>
      <c r="F52" s="10">
        <f>+C52*(1-(S52+T52))</f>
        <v>885793.39199999999</v>
      </c>
      <c r="G52" s="19">
        <v>0</v>
      </c>
      <c r="H52" s="11">
        <f t="shared" ref="H52:H53" si="18">+F52-G52</f>
        <v>885793.39199999999</v>
      </c>
      <c r="I52" s="31">
        <f t="shared" ref="I52:I53" si="19">+D52-J52</f>
        <v>119090.00047999993</v>
      </c>
      <c r="J52" s="13">
        <f t="shared" ref="J52:J53" si="20">+H52*1.21</f>
        <v>1071810.0043200001</v>
      </c>
      <c r="K52" s="13">
        <v>9027</v>
      </c>
      <c r="L52" s="12">
        <f t="shared" ref="L52:L53" si="21">SUM(J52:K52)</f>
        <v>1080837.0043200001</v>
      </c>
      <c r="M52" s="14">
        <v>2175</v>
      </c>
      <c r="N52" s="38">
        <f t="shared" si="6"/>
        <v>1083012.0043200001</v>
      </c>
      <c r="O52" s="19" t="s">
        <v>44</v>
      </c>
      <c r="S52" s="36">
        <v>0.1</v>
      </c>
      <c r="T52" s="37"/>
    </row>
    <row r="53" spans="1:20" x14ac:dyDescent="0.25">
      <c r="A53" s="16" t="s">
        <v>61</v>
      </c>
      <c r="B53" s="15" t="s">
        <v>63</v>
      </c>
      <c r="C53" s="19">
        <v>1313966.94</v>
      </c>
      <c r="D53" s="19">
        <f t="shared" si="17"/>
        <v>1589899.9974</v>
      </c>
      <c r="E53" s="5"/>
      <c r="F53" s="10">
        <f>+C53*(1-(S53+T53))</f>
        <v>1182570.246</v>
      </c>
      <c r="G53" s="19">
        <v>0</v>
      </c>
      <c r="H53" s="11">
        <f t="shared" si="18"/>
        <v>1182570.246</v>
      </c>
      <c r="I53" s="31">
        <f t="shared" si="19"/>
        <v>158989.99973999988</v>
      </c>
      <c r="J53" s="13">
        <f t="shared" si="20"/>
        <v>1430909.9976600001</v>
      </c>
      <c r="K53" s="13">
        <v>9027</v>
      </c>
      <c r="L53" s="12">
        <f t="shared" si="21"/>
        <v>1439936.9976600001</v>
      </c>
      <c r="M53" s="14">
        <v>2175</v>
      </c>
      <c r="N53" s="38">
        <f t="shared" si="6"/>
        <v>1442111.9976600001</v>
      </c>
      <c r="O53" s="19" t="s">
        <v>58</v>
      </c>
      <c r="S53" s="36">
        <v>0.1</v>
      </c>
      <c r="T53" s="37"/>
    </row>
  </sheetData>
  <mergeCells count="17">
    <mergeCell ref="O6:O10"/>
    <mergeCell ref="J7:J10"/>
    <mergeCell ref="K7:K10"/>
    <mergeCell ref="L7:L10"/>
    <mergeCell ref="M7:M10"/>
    <mergeCell ref="J1:L1"/>
    <mergeCell ref="A3:N4"/>
    <mergeCell ref="A6:A10"/>
    <mergeCell ref="J6:L6"/>
    <mergeCell ref="N6:N10"/>
    <mergeCell ref="C8:C10"/>
    <mergeCell ref="F8:F10"/>
    <mergeCell ref="G8:G10"/>
    <mergeCell ref="H8:H10"/>
    <mergeCell ref="B6:B10"/>
    <mergeCell ref="I8:I10"/>
    <mergeCell ref="D8:D10"/>
  </mergeCells>
  <conditionalFormatting sqref="M12:M26 J12:K26 C13:D51 J28:K53 M28:M53 D52:D53 C13:C53 D12 F12 F13:G53">
    <cfRule type="expression" dxfId="19" priority="617">
      <formula>#REF!="No cambia"</formula>
    </cfRule>
    <cfRule type="expression" dxfId="18" priority="618">
      <formula>#REF!="Cambia"</formula>
    </cfRule>
  </conditionalFormatting>
  <conditionalFormatting sqref="O13:O53">
    <cfRule type="expression" dxfId="17" priority="549">
      <formula>$O13="No cambia"</formula>
    </cfRule>
    <cfRule type="expression" dxfId="16" priority="550">
      <formula>$O13="Cambia"</formula>
    </cfRule>
  </conditionalFormatting>
  <conditionalFormatting sqref="M27 J27:K27 F27:G27">
    <cfRule type="expression" dxfId="15" priority="15">
      <formula>#REF!="No cambia"</formula>
    </cfRule>
    <cfRule type="expression" dxfId="14" priority="16">
      <formula>#REF!="Cambia"</formula>
    </cfRule>
  </conditionalFormatting>
  <conditionalFormatting sqref="O27">
    <cfRule type="expression" dxfId="13" priority="13">
      <formula>$O27="No cambia"</formula>
    </cfRule>
    <cfRule type="expression" dxfId="12" priority="14">
      <formula>$O27="Cambia"</formula>
    </cfRule>
  </conditionalFormatting>
  <conditionalFormatting sqref="C52:C53">
    <cfRule type="expression" dxfId="11" priority="9">
      <formula>#REF!="No cambia"</formula>
    </cfRule>
    <cfRule type="expression" dxfId="10" priority="10">
      <formula>#REF!="Cambia"</formula>
    </cfRule>
  </conditionalFormatting>
  <conditionalFormatting sqref="O13:O53">
    <cfRule type="expression" dxfId="9" priority="7">
      <formula>#REF!="No cambia"</formula>
    </cfRule>
    <cfRule type="expression" dxfId="8" priority="8">
      <formula>#REF!="Cambia"</formula>
    </cfRule>
  </conditionalFormatting>
  <conditionalFormatting sqref="B12:B53">
    <cfRule type="expression" dxfId="7" priority="619">
      <formula>#REF!="No cambia"</formula>
    </cfRule>
    <cfRule type="expression" dxfId="6" priority="620">
      <formula>#REF!="Cambia"</formula>
    </cfRule>
  </conditionalFormatting>
  <conditionalFormatting sqref="C12:C53">
    <cfRule type="expression" dxfId="5" priority="5">
      <formula>#REF!="No cambia"</formula>
    </cfRule>
    <cfRule type="expression" dxfId="4" priority="6">
      <formula>#REF!="Cambia"</formula>
    </cfRule>
  </conditionalFormatting>
  <conditionalFormatting sqref="G12:G53">
    <cfRule type="expression" dxfId="3" priority="3">
      <formula>#REF!="No cambia"</formula>
    </cfRule>
    <cfRule type="expression" dxfId="2" priority="4">
      <formula>#REF!="Cambia"</formula>
    </cfRule>
  </conditionalFormatting>
  <conditionalFormatting sqref="O12:O53">
    <cfRule type="expression" dxfId="1" priority="1">
      <formula>#REF!="No cambia"</formula>
    </cfRule>
    <cfRule type="expression" dxfId="0" priority="2">
      <formula>#REF!="Cambia"</formula>
    </cfRule>
  </conditionalFormatting>
  <pageMargins left="0.15748031496062992" right="0.15748031496062992" top="0.15748031496062992" bottom="0.15748031496062992" header="0.15748031496062992" footer="0.15748031496062992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J6"/>
  <sheetViews>
    <sheetView workbookViewId="0">
      <selection activeCell="G6" sqref="G6"/>
    </sheetView>
  </sheetViews>
  <sheetFormatPr defaultRowHeight="15" x14ac:dyDescent="0.25"/>
  <cols>
    <col min="6" max="6" width="16" bestFit="1" customWidth="1"/>
  </cols>
  <sheetData>
    <row r="3" spans="6:10" x14ac:dyDescent="0.25">
      <c r="F3" s="25"/>
      <c r="G3" s="26" t="s">
        <v>30</v>
      </c>
      <c r="H3" s="26" t="s">
        <v>31</v>
      </c>
      <c r="I3" s="26" t="s">
        <v>32</v>
      </c>
      <c r="J3" s="26" t="s">
        <v>33</v>
      </c>
    </row>
    <row r="4" spans="6:10" x14ac:dyDescent="0.25">
      <c r="F4" s="27" t="s">
        <v>10</v>
      </c>
      <c r="G4" s="28">
        <v>7937.5999999999995</v>
      </c>
      <c r="H4" s="28">
        <v>9026.6</v>
      </c>
      <c r="I4" s="28">
        <v>9026.6</v>
      </c>
      <c r="J4" s="28">
        <v>10055.1</v>
      </c>
    </row>
    <row r="5" spans="6:10" x14ac:dyDescent="0.25">
      <c r="F5" s="27" t="s">
        <v>34</v>
      </c>
      <c r="G5" s="28">
        <v>9026.6</v>
      </c>
      <c r="H5" s="28">
        <v>10127.699999999999</v>
      </c>
      <c r="I5" s="28">
        <v>10127.699999999999</v>
      </c>
      <c r="J5" s="28">
        <v>12172.6</v>
      </c>
    </row>
    <row r="6" spans="6:10" x14ac:dyDescent="0.25">
      <c r="F6" s="27" t="s">
        <v>35</v>
      </c>
      <c r="G6" s="28">
        <v>8243.2999999999993</v>
      </c>
      <c r="H6" s="28">
        <v>9248.85</v>
      </c>
      <c r="I6" s="28">
        <v>9248.85</v>
      </c>
      <c r="J6" s="28">
        <v>11116.3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AGROPECUARIAS</vt:lpstr>
      <vt:lpstr>Fletes</vt:lpstr>
      <vt:lpstr>' AGROPECUARIAS'!Print_Area</vt:lpstr>
    </vt:vector>
  </TitlesOfParts>
  <Company>GM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Cintya Alvarez</dc:creator>
  <cp:lastModifiedBy>Juan Manuel Pfeifauf</cp:lastModifiedBy>
  <cp:lastPrinted>2018-05-07T13:19:13Z</cp:lastPrinted>
  <dcterms:created xsi:type="dcterms:W3CDTF">2016-09-02T16:53:37Z</dcterms:created>
  <dcterms:modified xsi:type="dcterms:W3CDTF">2019-04-15T12:09:25Z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